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agilent-my.sharepoint.com/personal/jackie_lin_agilent_com/Documents/Desktop/FY25/Q4'25/Tables/"/>
    </mc:Choice>
  </mc:AlternateContent>
  <xr:revisionPtr revIDLastSave="30" documentId="8_{9DD4065F-6D83-4084-A055-F922BC64283A}" xr6:coauthVersionLast="47" xr6:coauthVersionMax="47" xr10:uidLastSave="{B24A29FB-7BCA-4E52-9E4A-B85B744262D5}"/>
  <bookViews>
    <workbookView xWindow="-120" yWindow="-120" windowWidth="51840" windowHeight="21120" tabRatio="942" xr2:uid="{00000000-000D-0000-FFFF-FFFF00000000}"/>
  </bookViews>
  <sheets>
    <sheet name="Index" sheetId="34" r:id="rId1"/>
    <sheet name="P&amp;L" sheetId="1" r:id="rId2"/>
    <sheet name="Balance Sheet" sheetId="3" r:id="rId3"/>
    <sheet name="Cash Flow" sheetId="5" r:id="rId4"/>
    <sheet name="LDG" sheetId="10" r:id="rId5"/>
    <sheet name="ACG" sheetId="11" r:id="rId6"/>
    <sheet name="AMG" sheetId="12" r:id="rId7"/>
    <sheet name="Non-GAAP GM_RD_SGA__OI Rec(QTD)" sheetId="31" r:id="rId8"/>
    <sheet name="Non-GAAP GM_RD_SGA__OI Rec(YTD)" sheetId="52" r:id="rId9"/>
    <sheet name="Non-GAAP OM (QTD)" sheetId="23" r:id="rId10"/>
    <sheet name="Non-GAAP OM (YTD)" sheetId="53" r:id="rId11"/>
    <sheet name="Net Income &amp; EPS Trend" sheetId="6" r:id="rId12"/>
    <sheet name="Core Revenue by Segment (QTD)" sheetId="38" r:id="rId13"/>
    <sheet name="Core Revenue by Segment (YTD)" sheetId="49" r:id="rId14"/>
    <sheet name="Core Revenue by Region (QTD)" sheetId="27" r:id="rId15"/>
    <sheet name="Core Revenue by Region (YTD)" sheetId="50" r:id="rId16"/>
    <sheet name="Core Revenue by Market (QTD)" sheetId="54" r:id="rId17"/>
    <sheet name="Core Revenue by Market (YTD)" sheetId="51" r:id="rId18"/>
    <sheet name="Net Debt to Adj EBITDA Ratio" sheetId="43" r:id="rId19"/>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6">#REF!</definedName>
    <definedName name="Name1" localSheetId="17">#REF!</definedName>
    <definedName name="Name1" localSheetId="18">#REF!</definedName>
    <definedName name="Name1">#REF!</definedName>
    <definedName name="Name10" localSheetId="16">#REF!</definedName>
    <definedName name="Name10" localSheetId="17">#REF!</definedName>
    <definedName name="Name10" localSheetId="18">#REF!</definedName>
    <definedName name="Name10">#REF!</definedName>
    <definedName name="Name11" localSheetId="16">#REF!</definedName>
    <definedName name="Name11" localSheetId="17">#REF!</definedName>
    <definedName name="Name11" localSheetId="18">#REF!</definedName>
    <definedName name="Name11">#REF!</definedName>
    <definedName name="Name12" localSheetId="16">#REF!</definedName>
    <definedName name="Name12" localSheetId="18">#REF!</definedName>
    <definedName name="Name12">#REF!</definedName>
    <definedName name="Name13" localSheetId="16">#REF!</definedName>
    <definedName name="Name13" localSheetId="18">#REF!</definedName>
    <definedName name="Name13">#REF!</definedName>
    <definedName name="Name14" localSheetId="16">#REF!</definedName>
    <definedName name="Name14" localSheetId="18">#REF!</definedName>
    <definedName name="Name14">#REF!</definedName>
    <definedName name="Name15" localSheetId="16">#REF!</definedName>
    <definedName name="Name15" localSheetId="18">#REF!</definedName>
    <definedName name="Name15">#REF!</definedName>
    <definedName name="Name16" localSheetId="16">#REF!</definedName>
    <definedName name="Name16" localSheetId="18">#REF!</definedName>
    <definedName name="Name16">#REF!</definedName>
    <definedName name="Name2" localSheetId="16">#REF!</definedName>
    <definedName name="Name2" localSheetId="18">#REF!</definedName>
    <definedName name="Name2">#REF!</definedName>
    <definedName name="Name3" localSheetId="16">#REF!</definedName>
    <definedName name="Name3" localSheetId="18">#REF!</definedName>
    <definedName name="Name3">#REF!</definedName>
    <definedName name="Name4" localSheetId="16">#REF!</definedName>
    <definedName name="Name4" localSheetId="18">#REF!</definedName>
    <definedName name="Name4">#REF!</definedName>
    <definedName name="Name5" localSheetId="16">#REF!</definedName>
    <definedName name="Name5" localSheetId="18">#REF!</definedName>
    <definedName name="Name5">#REF!</definedName>
    <definedName name="Name6" localSheetId="16">#REF!</definedName>
    <definedName name="Name6" localSheetId="18">#REF!</definedName>
    <definedName name="Name6">#REF!</definedName>
    <definedName name="Name7" localSheetId="16">#REF!</definedName>
    <definedName name="Name7" localSheetId="18">#REF!</definedName>
    <definedName name="Name7">#REF!</definedName>
    <definedName name="Name8" localSheetId="16">#REF!</definedName>
    <definedName name="Name8" localSheetId="18">#REF!</definedName>
    <definedName name="Name8">#REF!</definedName>
    <definedName name="Name9" localSheetId="16">#REF!</definedName>
    <definedName name="Name9" localSheetId="18">#REF!</definedName>
    <definedName name="Name9">#REF!</definedName>
    <definedName name="_xlnm.Print_Area" localSheetId="2">'Balance Sheet'!$A$1:$G$58</definedName>
    <definedName name="_xlnm.Print_Area" localSheetId="3">'Cash Flow'!$A$1:$H$78</definedName>
    <definedName name="_xlnm.Print_Area" localSheetId="0">Index!$A$1:$C$31</definedName>
    <definedName name="_xlnm.Print_Area" localSheetId="4">LDG!$A$1:$G$37</definedName>
    <definedName name="_xlnm.Print_Area" localSheetId="11">'Net Income &amp; EPS Trend'!$A$1:$AE$51</definedName>
    <definedName name="_xlnm.Print_Area" localSheetId="9">'Non-GAAP OM (QTD)'!$A$1:$I$41</definedName>
    <definedName name="_xlnm.Print_Area" localSheetId="10">'Non-GAAP OM (YTD)'!$A$1:$I$43</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9" i="5" l="1"/>
  <c r="F49" i="5"/>
  <c r="H37" i="5"/>
  <c r="F37" i="5"/>
  <c r="H28" i="5"/>
  <c r="H53" i="5" s="1"/>
  <c r="H57" i="5" s="1"/>
  <c r="F28" i="5"/>
  <c r="F53" i="5" s="1"/>
  <c r="F57" i="5" s="1"/>
  <c r="G50" i="3"/>
  <c r="E50" i="3"/>
  <c r="E40" i="3"/>
  <c r="E51" i="3" s="1"/>
  <c r="G35" i="3"/>
  <c r="G40" i="3" s="1"/>
  <c r="G51" i="3" s="1"/>
  <c r="E35" i="3"/>
  <c r="G18" i="3"/>
  <c r="G25" i="3" s="1"/>
  <c r="E18" i="3"/>
  <c r="E25" i="3" s="1"/>
  <c r="H18" i="1"/>
  <c r="H20" i="1" s="1"/>
  <c r="H26" i="1" s="1"/>
  <c r="H30" i="1" s="1"/>
  <c r="F18" i="1"/>
  <c r="F20" i="1" s="1"/>
  <c r="F26" i="1" s="1"/>
  <c r="F30" i="1" s="1"/>
  <c r="D18" i="1"/>
  <c r="D20" i="1" s="1"/>
  <c r="D26" i="1" s="1"/>
  <c r="D30" i="1" s="1"/>
  <c r="B18" i="1"/>
  <c r="B20" i="1" s="1"/>
  <c r="B26" i="1" s="1"/>
  <c r="B30" i="1" s="1"/>
  <c r="B35" i="1" l="1"/>
  <c r="B36" i="1"/>
  <c r="D36" i="1"/>
  <c r="D35" i="1"/>
  <c r="F36" i="1"/>
  <c r="F35" i="1"/>
  <c r="H36" i="1"/>
  <c r="H35" i="1"/>
  <c r="C21" i="23"/>
  <c r="G12" i="12"/>
  <c r="G8" i="12"/>
  <c r="G12" i="11"/>
  <c r="G8" i="11"/>
  <c r="G12" i="10"/>
  <c r="G8" i="10"/>
  <c r="A56" i="54" l="1"/>
  <c r="I41" i="54"/>
  <c r="C41" i="54"/>
  <c r="B41" i="54"/>
  <c r="C31" i="54"/>
  <c r="B31" i="54"/>
  <c r="C22" i="54"/>
  <c r="B22" i="54"/>
  <c r="E35" i="43" l="1"/>
  <c r="I29" i="49" l="1"/>
  <c r="C29" i="49"/>
  <c r="B29" i="49"/>
  <c r="C24" i="49"/>
  <c r="B24" i="49"/>
  <c r="C17" i="49"/>
  <c r="B17" i="49"/>
  <c r="I29" i="38"/>
  <c r="C29" i="38"/>
  <c r="B29" i="38"/>
  <c r="C24" i="38"/>
  <c r="B24" i="38"/>
  <c r="C17" i="38"/>
  <c r="B17" i="38"/>
  <c r="H64" i="5" l="1"/>
  <c r="F64" i="5"/>
  <c r="H9" i="5"/>
  <c r="A56" i="51" l="1"/>
  <c r="A46" i="50"/>
  <c r="A45" i="49"/>
  <c r="A41" i="53"/>
  <c r="A83" i="52"/>
  <c r="AA23" i="6"/>
  <c r="Y23" i="6"/>
  <c r="Y18" i="6"/>
  <c r="Y14" i="6"/>
  <c r="S23" i="6"/>
  <c r="Q23" i="6"/>
  <c r="O23" i="6"/>
  <c r="M23" i="6"/>
  <c r="K23" i="6"/>
  <c r="I23" i="6"/>
  <c r="G23" i="6"/>
  <c r="E23" i="6"/>
  <c r="E23" i="53"/>
  <c r="F23" i="53" s="1"/>
  <c r="H23" i="53" s="1"/>
  <c r="B23" i="53"/>
  <c r="C23" i="53" s="1"/>
  <c r="F14" i="53"/>
  <c r="C14" i="53"/>
  <c r="E67" i="52"/>
  <c r="B67" i="52"/>
  <c r="E54" i="52"/>
  <c r="B54" i="52"/>
  <c r="E44" i="52"/>
  <c r="F46" i="52" s="1"/>
  <c r="B44" i="52"/>
  <c r="C46" i="52" s="1"/>
  <c r="E42" i="52"/>
  <c r="B42" i="52"/>
  <c r="E37" i="52"/>
  <c r="B37" i="52"/>
  <c r="E29" i="52"/>
  <c r="F31" i="52" s="1"/>
  <c r="B29" i="52"/>
  <c r="C31" i="52" s="1"/>
  <c r="E27" i="52"/>
  <c r="E59" i="52" s="1"/>
  <c r="B27" i="52"/>
  <c r="B59" i="52" s="1"/>
  <c r="E22" i="52"/>
  <c r="F22" i="52" s="1"/>
  <c r="B22" i="52"/>
  <c r="C22" i="52" s="1"/>
  <c r="F14" i="52"/>
  <c r="C14" i="52"/>
  <c r="D35" i="43"/>
  <c r="C35" i="43"/>
  <c r="B35" i="43"/>
  <c r="D34" i="43"/>
  <c r="C34" i="43"/>
  <c r="B34" i="43"/>
  <c r="D29" i="43"/>
  <c r="C29" i="43"/>
  <c r="B29" i="43"/>
  <c r="I41" i="51"/>
  <c r="C41" i="51"/>
  <c r="B41" i="51"/>
  <c r="C31" i="51"/>
  <c r="B31" i="51"/>
  <c r="C22" i="51"/>
  <c r="B22" i="51"/>
  <c r="I31" i="50"/>
  <c r="C31" i="50"/>
  <c r="B31" i="50"/>
  <c r="C26" i="50"/>
  <c r="B26" i="50"/>
  <c r="C17" i="50"/>
  <c r="B17" i="50"/>
  <c r="F37" i="52" l="1"/>
  <c r="F54" i="52"/>
  <c r="C37" i="52"/>
  <c r="C54" i="52"/>
  <c r="B34" i="31"/>
  <c r="E34" i="31"/>
  <c r="E63" i="31" l="1"/>
  <c r="B63" i="31"/>
  <c r="F21" i="43" l="1"/>
  <c r="F22" i="43"/>
  <c r="F23" i="43"/>
  <c r="F24" i="43"/>
  <c r="F25" i="43"/>
  <c r="F26" i="43"/>
  <c r="F27" i="43"/>
  <c r="F28" i="43"/>
  <c r="B20" i="31"/>
  <c r="C20" i="31" s="1"/>
  <c r="B41" i="31" l="1"/>
  <c r="B27" i="31"/>
  <c r="E20" i="31"/>
  <c r="F14" i="23" l="1"/>
  <c r="G24" i="12"/>
  <c r="G20" i="12"/>
  <c r="G24" i="11"/>
  <c r="G20" i="11"/>
  <c r="G24" i="10"/>
  <c r="G20" i="10"/>
  <c r="E29" i="43" l="1"/>
  <c r="F35" i="43"/>
  <c r="C43" i="31"/>
  <c r="E41" i="31"/>
  <c r="F43" i="31" s="1"/>
  <c r="E27" i="31"/>
  <c r="F29" i="31" s="1"/>
  <c r="F14" i="31"/>
  <c r="C14" i="31"/>
  <c r="C14" i="23"/>
  <c r="A49" i="43"/>
  <c r="U23" i="6"/>
  <c r="W23" i="6"/>
  <c r="F20" i="43"/>
  <c r="F20" i="31"/>
  <c r="C31" i="27"/>
  <c r="C17" i="27"/>
  <c r="E50" i="31"/>
  <c r="E34" i="43"/>
  <c r="F33" i="43"/>
  <c r="F32" i="43"/>
  <c r="F31" i="43"/>
  <c r="F18" i="43"/>
  <c r="F13" i="43"/>
  <c r="E21" i="23"/>
  <c r="F21" i="23" s="1"/>
  <c r="E39" i="31"/>
  <c r="E25" i="31"/>
  <c r="E55" i="31" s="1"/>
  <c r="B21" i="23"/>
  <c r="H21" i="23" s="1"/>
  <c r="A46" i="27"/>
  <c r="A45" i="38"/>
  <c r="A49" i="6"/>
  <c r="A39" i="23"/>
  <c r="A79" i="31"/>
  <c r="AE23" i="6"/>
  <c r="C26" i="27"/>
  <c r="B26" i="27"/>
  <c r="A37" i="12"/>
  <c r="A37" i="11"/>
  <c r="A37" i="10"/>
  <c r="B39" i="31"/>
  <c r="B25" i="31"/>
  <c r="B55" i="31" s="1"/>
  <c r="B50" i="31"/>
  <c r="C50" i="31" s="1"/>
  <c r="B17" i="27"/>
  <c r="B31" i="27"/>
  <c r="I31" i="27"/>
  <c r="AC23" i="6" l="1"/>
  <c r="F34" i="43"/>
  <c r="C34" i="31"/>
  <c r="C29" i="31"/>
  <c r="F34" i="31"/>
  <c r="F50" i="31"/>
  <c r="F29" i="43"/>
  <c r="F36" i="43" l="1"/>
  <c r="F38"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LIN,JACKIE (Agilent USA)</author>
  </authors>
  <commentList>
    <comment ref="C21" authorId="0" shapeId="0" xr:uid="{8C6F1257-0215-4C73-BD4E-26A16B6CC130}">
      <text>
        <r>
          <rPr>
            <b/>
            <sz val="9"/>
            <color indexed="81"/>
            <rFont val="Tahoma"/>
            <family val="2"/>
          </rPr>
          <t>LIN,JACKIE (Agilent USA):</t>
        </r>
        <r>
          <rPr>
            <sz val="9"/>
            <color indexed="81"/>
            <rFont val="Tahoma"/>
            <family val="2"/>
          </rPr>
          <t xml:space="preserve">
rounded to 27.2% to tie to MD&amp;A data points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LIN,JACKIE (Agilent USA)</author>
  </authors>
  <commentList>
    <comment ref="H23" authorId="0" shapeId="0" xr:uid="{47A27F59-480E-4C4E-BC2D-85292C7142DE}">
      <text>
        <r>
          <rPr>
            <b/>
            <sz val="9"/>
            <color indexed="81"/>
            <rFont val="Tahoma"/>
            <family val="2"/>
          </rPr>
          <t>LIN,JACKIE (Agilent USA):</t>
        </r>
        <r>
          <rPr>
            <sz val="9"/>
            <color indexed="81"/>
            <rFont val="Tahoma"/>
            <family val="2"/>
          </rPr>
          <t xml:space="preserve">
rounded 
</t>
        </r>
      </text>
    </comment>
  </commentList>
</comments>
</file>

<file path=xl/sharedStrings.xml><?xml version="1.0" encoding="utf-8"?>
<sst xmlns="http://schemas.openxmlformats.org/spreadsheetml/2006/main" count="826" uniqueCount="311">
  <si>
    <t>AGILENT TECHNOLOGIES, INC.</t>
  </si>
  <si>
    <t>CONDENSED CONSOLIDATED STATEMENT OF OPERATIONS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</si>
  <si>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</si>
  <si>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</si>
  <si>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</si>
  <si>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</si>
  <si>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</si>
  <si>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</si>
  <si>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</si>
  <si>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</si>
  <si>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</si>
  <si>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</si>
  <si>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</si>
  <si>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</si>
  <si>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</si>
  <si>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</si>
  <si>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</si>
  <si>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</si>
  <si>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</si>
  <si>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</si>
  <si>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</si>
  <si>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</si>
  <si>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</si>
  <si>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</si>
  <si>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</si>
  <si>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</si>
  <si>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</si>
  <si>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</si>
  <si>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</si>
  <si>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</si>
  <si>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</si>
  <si>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</si>
  <si>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</si>
  <si>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</si>
  <si>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</si>
  <si>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</si>
  <si>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</si>
  <si>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</si>
  <si>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</si>
  <si>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</si>
  <si>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</si>
  <si>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</si>
  <si>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</si>
  <si>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</si>
  <si>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Net income</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</si>
  <si>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</si>
  <si>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</si>
  <si>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</si>
  <si>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</si>
  <si>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</si>
  <si>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</si>
  <si>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</si>
  <si>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</si>
  <si>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</si>
  <si>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</si>
  <si>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</si>
  <si>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</si>
  <si>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</si>
  <si>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</si>
  <si>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</si>
  <si>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</si>
  <si>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</si>
  <si>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</si>
  <si>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</si>
  <si>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</si>
  <si>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</si>
  <si>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</si>
  <si>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</si>
  <si>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</si>
  <si>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</si>
  <si>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</si>
  <si>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</si>
  <si>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</si>
  <si>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</si>
  <si>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</si>
  <si>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</si>
  <si>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</si>
  <si>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</si>
  <si>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</si>
  <si>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</si>
  <si>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</si>
  <si>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</si>
  <si>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</si>
  <si>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</si>
  <si>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</si>
  <si>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</si>
  <si>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Q3</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</si>
  <si>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</si>
  <si>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</si>
  <si>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</si>
  <si>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</si>
  <si>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</si>
  <si>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</si>
  <si>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</si>
  <si>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</si>
  <si>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</si>
  <si>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</si>
  <si>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</si>
  <si>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</si>
  <si>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Accumulated other comprehensive loss</t>
  </si>
  <si>
    <t>(In millions, except margin data)</t>
  </si>
  <si>
    <t>Operating</t>
  </si>
  <si>
    <t>Margin %</t>
  </si>
  <si>
    <t>Income from operations:</t>
  </si>
  <si>
    <t>GAAP Income from operations</t>
  </si>
  <si>
    <t>Add:</t>
  </si>
  <si>
    <t>The preliminary reconciliation of income from operations and operating margins is estimated based on our current information.</t>
  </si>
  <si>
    <t>Non-GAAP income from operations</t>
  </si>
  <si>
    <t>GAAP Revenue by Region</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</si>
  <si>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</si>
  <si>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</si>
  <si>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RECONCILIATION OF NON-GAAP AND GAAP FINANCIAL RESULTS</t>
  </si>
  <si>
    <t>Gross</t>
  </si>
  <si>
    <t>GROSS MARGIN</t>
  </si>
  <si>
    <t>Gross margin:</t>
  </si>
  <si>
    <t>Non-GAAP cost of products and services</t>
  </si>
  <si>
    <t>R&amp;D as % of</t>
  </si>
  <si>
    <t>RESEARCH &amp; DEVELOPMENT EXPENSES</t>
  </si>
  <si>
    <t>Non-GAAP research and development expenses</t>
  </si>
  <si>
    <t>SG&amp;A as % of</t>
  </si>
  <si>
    <t>SELLING, GENERAL &amp;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</si>
  <si>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</si>
  <si>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</si>
  <si>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</si>
  <si>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</si>
  <si>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</si>
  <si>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</si>
  <si>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</si>
  <si>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</si>
  <si>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Non-GAAP Financial Results - Trend</t>
  </si>
  <si>
    <t>China and Hong Kong</t>
  </si>
  <si>
    <t>Percent Pts</t>
  </si>
  <si>
    <t>Agilent (Core)</t>
  </si>
  <si>
    <t>Total Revenue (Core)</t>
  </si>
  <si>
    <t xml:space="preserve">—  </t>
  </si>
  <si>
    <t>The preliminary reconciliation of GAAP revenue adjusted for recent acquisitions and divestitures and impact of currency is estimated based on our current information.</t>
  </si>
  <si>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</si>
  <si>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</si>
  <si>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</si>
  <si>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</si>
  <si>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</si>
  <si>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</si>
  <si>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</si>
  <si>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</si>
  <si>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</si>
  <si>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</si>
  <si>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</si>
  <si>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</si>
  <si>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</si>
  <si>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</si>
  <si>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</si>
  <si>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</si>
  <si>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</si>
  <si>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</si>
  <si>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</si>
  <si>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Year Ended</t>
  </si>
  <si>
    <t>Short-term debt</t>
  </si>
  <si>
    <t>GAAP net income</t>
  </si>
  <si>
    <r>
      <t xml:space="preserve">Asset impairments </t>
    </r>
    <r>
      <rPr>
        <sz val="10"/>
        <color indexed="8"/>
        <rFont val="Arial"/>
        <family val="2"/>
      </rPr>
      <t>include assets that have been written down to their fair value.</t>
    </r>
  </si>
  <si>
    <t xml:space="preserve">NET DEBT TO ADJUSTED EBITDA CALCULATION </t>
  </si>
  <si>
    <t>(in millions, except ratio data)</t>
  </si>
  <si>
    <t>As of</t>
  </si>
  <si>
    <t>Cash &amp; cash equivalents</t>
  </si>
  <si>
    <t>Net debt</t>
  </si>
  <si>
    <t>Trailing 12-Month</t>
  </si>
  <si>
    <t xml:space="preserve">  GAAP net income</t>
  </si>
  <si>
    <t xml:space="preserve">   (1) Net interest expense</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</si>
  <si>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</si>
  <si>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</si>
  <si>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</si>
  <si>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</si>
  <si>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</si>
  <si>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t>GAAP Revenue by Market</t>
  </si>
  <si>
    <t>Pharmaceutical</t>
  </si>
  <si>
    <t>Academia and government</t>
  </si>
  <si>
    <t>Diagnostics and clinical</t>
  </si>
  <si>
    <t>Food</t>
  </si>
  <si>
    <t>Environmental and forensics</t>
  </si>
  <si>
    <t>-2 ppts</t>
  </si>
  <si>
    <t>Pension settlement loss</t>
  </si>
  <si>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</si>
  <si>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</si>
  <si>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</si>
  <si>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</si>
  <si>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</si>
  <si>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</si>
  <si>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</si>
  <si>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Adjustments to reconcile net income to net cash provided by operating activities:</t>
  </si>
  <si>
    <r>
      <t xml:space="preserve">Net cash provided by operating activities </t>
    </r>
    <r>
      <rPr>
        <vertAlign val="superscript"/>
        <sz val="10"/>
        <color indexed="8"/>
        <rFont val="Arial"/>
        <family val="2"/>
      </rPr>
      <t>(a)</t>
    </r>
  </si>
  <si>
    <t>Retained earnings</t>
  </si>
  <si>
    <t xml:space="preserve">   (3) Depreciation expense</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</si>
  <si>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</si>
  <si>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</si>
  <si>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</si>
  <si>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</si>
  <si>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t xml:space="preserve">Change in fair value of contingent consideration </t>
    </r>
    <r>
      <rPr>
        <sz val="10"/>
        <color rgb="FF000000"/>
        <rFont val="Arial"/>
        <family val="2"/>
      </rPr>
      <t>represents changes in the fair value estimate of acquisition-related contingent consideration.</t>
    </r>
  </si>
  <si>
    <t>Two-Year Stack Core Revenue Growth Percentage (Q1'22 and Q1'21)</t>
  </si>
  <si>
    <t>Chemicals and advanced materials</t>
  </si>
  <si>
    <t>Goodwill</t>
  </si>
  <si>
    <t>Other intangible assets, net</t>
  </si>
  <si>
    <t>Payments for repurchase of common stock</t>
  </si>
  <si>
    <t>Interest payments, net of capitalized interest</t>
  </si>
  <si>
    <t>Asset impairment charges</t>
  </si>
  <si>
    <t>Payments in exchange for convertible note</t>
  </si>
  <si>
    <t>Payments of dividends</t>
  </si>
  <si>
    <t>Repayments of long-term debt</t>
  </si>
  <si>
    <t>Payments to acquire property, plant and equipment</t>
  </si>
  <si>
    <t>Payments to acquire businesses and intangible assets, net of cash acquired</t>
  </si>
  <si>
    <t>Proceeds from issuance of common stock under employee stock plans</t>
  </si>
  <si>
    <t>Restructuring and other related costs</t>
  </si>
  <si>
    <r>
      <t xml:space="preserve">Business exit and divestiture costs (gain) </t>
    </r>
    <r>
      <rPr>
        <sz val="10"/>
        <color rgb="FF000000"/>
        <rFont val="Arial"/>
        <family val="2"/>
      </rPr>
      <t xml:space="preserve">include costs and gain associated with business divestitures. </t>
    </r>
  </si>
  <si>
    <t>FY24</t>
  </si>
  <si>
    <t>October 31, 2024</t>
  </si>
  <si>
    <t>Net (gain) loss on equity securities</t>
  </si>
  <si>
    <t>Other non-cash (income) expense, net</t>
  </si>
  <si>
    <t xml:space="preserve">        GAAP provision for (benefit from) income taxes</t>
  </si>
  <si>
    <t>Net Debt to Adjusted EBITDA Ratio</t>
  </si>
  <si>
    <t xml:space="preserve">     Non-GAAP adjustments:</t>
  </si>
  <si>
    <t xml:space="preserve">        Asset impairments</t>
  </si>
  <si>
    <t xml:space="preserve">        Restructuring and other related costs</t>
  </si>
  <si>
    <t xml:space="preserve">      Intangible amortization</t>
  </si>
  <si>
    <t xml:space="preserve">      Transformational initiatives</t>
  </si>
  <si>
    <t xml:space="preserve">      Acquisition and integration costs</t>
  </si>
  <si>
    <t xml:space="preserve">      Pension settlement loss</t>
  </si>
  <si>
    <t xml:space="preserve">      Other</t>
  </si>
  <si>
    <t xml:space="preserve">      Adjustment for taxes</t>
  </si>
  <si>
    <t xml:space="preserve">        Intangible amortization</t>
  </si>
  <si>
    <t xml:space="preserve">        Transformational initiatives</t>
  </si>
  <si>
    <t xml:space="preserve">        Acquisition and integration costs</t>
  </si>
  <si>
    <t xml:space="preserve">        Other</t>
  </si>
  <si>
    <t>GAAP cost of products and services</t>
  </si>
  <si>
    <t>GAAP research and development expenses</t>
  </si>
  <si>
    <t>GAAP selling, general and administrative expenses</t>
  </si>
  <si>
    <t xml:space="preserve">        Other </t>
  </si>
  <si>
    <t>GAAP revenue:</t>
  </si>
  <si>
    <t>(In millions, except per share data)</t>
  </si>
  <si>
    <t>Income tax payments, net of refunds received</t>
  </si>
  <si>
    <r>
      <t xml:space="preserve">Acceleration of share-based compensation expense </t>
    </r>
    <r>
      <rPr>
        <sz val="10"/>
        <color rgb="FF000000"/>
        <rFont val="Arial"/>
        <family val="2"/>
      </rPr>
      <t>represents stock-based compensation expense that was accelerated upon employees’ involuntary termination from the company.</t>
    </r>
  </si>
  <si>
    <t>(In millions, except par value and share data)</t>
  </si>
  <si>
    <r>
      <rPr>
        <b/>
        <sz val="10"/>
        <color rgb="FF000000"/>
        <rFont val="Arial"/>
        <family val="2"/>
      </rPr>
      <t>Net (gain) loss on equity securities</t>
    </r>
    <r>
      <rPr>
        <sz val="10"/>
        <color rgb="FF000000"/>
        <rFont val="Arial"/>
        <family val="2"/>
      </rPr>
      <t xml:space="preserve"> relates to the realized and unrealized mark-to-market adjustments for our marketable and non-marketable equity securities.</t>
    </r>
  </si>
  <si>
    <t xml:space="preserve">      Net (gain) loss on equity securities</t>
  </si>
  <si>
    <t>Net proceeds from (repayment of) short-term debt</t>
  </si>
  <si>
    <t>Q4'24</t>
  </si>
  <si>
    <t>Preferred stock; $0.01 par value; 125,000,000 shares authorized; none issued and outstanding</t>
  </si>
  <si>
    <t>Proceeds from issuance of long-term debt</t>
  </si>
  <si>
    <t>Net increase (decrease) in cash, cash equivalents and restricted cash</t>
  </si>
  <si>
    <t>Non-GAAP Income from Operations and Operating Margin (FY25 vs FY24)</t>
  </si>
  <si>
    <t>Core Revenue by Segment (FY25 vs FY24)</t>
  </si>
  <si>
    <t>Core Revenue by Region (FY25 vs FY24)</t>
  </si>
  <si>
    <t>Core Revenue by Market (FY25 vs FY24)</t>
  </si>
  <si>
    <t>Page 1</t>
  </si>
  <si>
    <t>Page 2</t>
  </si>
  <si>
    <t>Page 3</t>
  </si>
  <si>
    <t>LIFE SCIENCES AND DIAGNOSTICS MARKETS SEGMENT</t>
  </si>
  <si>
    <t>APPLIED MARKETS SEGMENT</t>
  </si>
  <si>
    <t>FY25</t>
  </si>
  <si>
    <t>Q1'25</t>
  </si>
  <si>
    <t>Deferred taxes expense (benefit)</t>
  </si>
  <si>
    <t>Life Sciences and Diagnostics Markets Segment</t>
  </si>
  <si>
    <t>Agilent CrossLab Segment</t>
  </si>
  <si>
    <t>Applied Markets Segment</t>
  </si>
  <si>
    <t>Life Sciences and Diagnostics Markets Segment Results</t>
  </si>
  <si>
    <t>Agilent CrossLab Segment Results</t>
  </si>
  <si>
    <t>Applied Markets Segment Results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</si>
  <si>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restructuring and other related costs, asset impairments, amortization of intangibles, transformational initiatives and acquisition and integration costs.</t>
  </si>
  <si>
    <t>Payments to acquire equity securities</t>
  </si>
  <si>
    <t>Q2'25</t>
  </si>
  <si>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the Ignite transformation and company programs to transform our product lifecycle management (PLM) system and human resources and financial systems.
</t>
    </r>
  </si>
  <si>
    <t xml:space="preserve">        Net (gain) loss on equity securities</t>
  </si>
  <si>
    <t>Payment of excise taxes related to repurchases of common stock</t>
  </si>
  <si>
    <t>GAAP Revenue by Segment</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</si>
  <si>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net (gain) loss on equity securities and pension settlement loss.</t>
  </si>
  <si>
    <r>
      <t xml:space="preserve">Restructuring and other related costs </t>
    </r>
    <r>
      <rPr>
        <sz val="10"/>
        <color rgb="FF000000"/>
        <rFont val="Arial"/>
        <family val="2"/>
      </rPr>
      <t>include incremental expenses incurred in the period associated with restructuring programs, usually aimed at changes in business and/or cost structure. Such costs may include one-time termination benefits including acceleration of stock-based compensation expense, facility-related costs and contract termination fees.</t>
    </r>
  </si>
  <si>
    <t>GAAP interest income (expense), net and other income (expense), net</t>
  </si>
  <si>
    <t>Non-GAAP interest income (expense), net and other income (expense), net</t>
  </si>
  <si>
    <t>INTEREST INCOME (EXPENSE), NET AND OTHER INCOME (EXPENSE), NET</t>
  </si>
  <si>
    <t>The preliminary reconciliation of gross margin, research &amp; development, selling, general &amp; administrative expense, and interest income (expense), net and other income (expense), net is estimated based on our current information.</t>
  </si>
  <si>
    <t>Q3'25</t>
  </si>
  <si>
    <r>
      <t xml:space="preserve">Other </t>
    </r>
    <r>
      <rPr>
        <sz val="10"/>
        <color indexed="8"/>
        <rFont val="Arial"/>
        <family val="2"/>
      </rPr>
      <t>includes certain legal costs and settlements, consulting costs, special compliance costs, acceleration of stock-based compensation expense, impact of the difference between current and inflated tariff rates between USA and China for the first two weeks of May 2025 and other miscellaneous adjustments.</t>
    </r>
  </si>
  <si>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and acquisition and integration costs.</t>
  </si>
  <si>
    <t>Proceeds from sale of equity securities</t>
  </si>
  <si>
    <t>Proceeds from convertible note</t>
  </si>
  <si>
    <t>Q4'25</t>
  </si>
  <si>
    <t>October 31, 2025</t>
  </si>
  <si>
    <t>Condensed Consolidated Balance Sheet as of October 31, 2025 and October 31, 2024</t>
  </si>
  <si>
    <t>Gross Margin, R&amp;D, SG&amp;A and Interest Income (Expense), Net &amp; Other Income (Expense), Net - GAAP to Non-GAAP (Q4'25 vs Q4'24)</t>
  </si>
  <si>
    <t>Non-GAAP Income from Operations and Operating Margin (Q4'25 vs Q4'24)</t>
  </si>
  <si>
    <t>Core Revenue by Segment (Q4'25 vs Q4'24)</t>
  </si>
  <si>
    <t>Core Revenue by Region (Q4'25 vs Q4'24)</t>
  </si>
  <si>
    <t>Core Revenue by Market (Q4'25 vs Q4'24)</t>
  </si>
  <si>
    <t>Years Ended</t>
  </si>
  <si>
    <t>at October 31, 2025 and 285,193,011 shares at October 31, 2024, issued and outstanding</t>
  </si>
  <si>
    <t>Condensed Consolidated Statement of Cash Flows (Years Ended October 31, 2025 and 2024)</t>
  </si>
  <si>
    <t>Payments of debt issuance costs</t>
  </si>
  <si>
    <t xml:space="preserve">        Pension settlement loss</t>
  </si>
  <si>
    <t>We provide non-GAAP gross margin, research &amp; development, selling, general &amp; administrative expense, and interest income (expense), net and other income (expense), net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acquisition and integration costs, pension settlement loss and net (gain) loss on equity securities.</t>
  </si>
  <si>
    <t>We provide non-GAAP gross margin, research &amp; development, selling, general &amp; administrative expense, and interest income (expense), net and other income (expense), net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pension settlement loss and net (gain) loss on equity securities.</t>
  </si>
  <si>
    <t>Non-GAAP Revenue by Segment</t>
  </si>
  <si>
    <t>Non-GAAP Revenue by Region</t>
  </si>
  <si>
    <t>Non-GAAP Revenue by Market</t>
  </si>
  <si>
    <t>Condensed Consolidated Statement of Operations (Three Months and Years Ended October 31, 2025 and 2024)</t>
  </si>
  <si>
    <t>Gross Margin, R&amp;D, SG&amp;A and Interest Income (Expense), Net &amp; Other Income (Expense), Net - GAAP to Non-GAAP (FY25 vs FY24)</t>
  </si>
  <si>
    <t>Provision for income taxes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</si>
  <si>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and acquisition and integration costs.</t>
  </si>
  <si>
    <t>Common stock; $0.01 par value, 2,000,000,000 shares authorized; 283,054,377 shares</t>
  </si>
  <si>
    <t>1 ppt</t>
  </si>
  <si>
    <t>-1 ppt</t>
  </si>
  <si>
    <t>2 ppts</t>
  </si>
  <si>
    <t>5 ppts</t>
  </si>
  <si>
    <r>
      <t xml:space="preserve">Pension settlement loss </t>
    </r>
    <r>
      <rPr>
        <sz val="10"/>
        <color rgb="FF000000"/>
        <rFont val="Arial"/>
        <family val="2"/>
      </rPr>
      <t xml:space="preserve">relates to the relief of the US Retirement Plan pension obligation due to increased lump sum payouts over a specified accounting threshold. For the three months and fiscal year ended January 31, 2025 and October 31, 2025, respectively, it also relates to the settlement loss that resulted from the transfer of the Netherlands defined benefit plan to an unaffiliated insurance company.  </t>
    </r>
  </si>
  <si>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t>
    </r>
    <r>
      <rPr>
        <sz val="10"/>
        <color theme="1"/>
        <rFont val="Arial"/>
        <family val="2"/>
      </rPr>
      <t xml:space="preserve">During the three months ended July 31, 2025, tax reserves were released, which resulted in a tax benefit for GAAP purposes. This tax benefit is excluded from our non-GAAP results since it is not related to on-going business operations. During the fiscal year ended October 31, 2025, an intra-entity transfer of assets along with the release of tax reserves resulted in a tax benefit for GAAP purposes.  This tax benefit is excluded from our non-GAAP results since it is not related to on-going business operations. </t>
    </r>
    <r>
      <rPr>
        <sz val="10"/>
        <color indexed="8"/>
        <rFont val="Arial"/>
        <family val="2"/>
      </rPr>
      <t>For the three months ended October 31, 2024, management used a non-GAAP effective tax rate of 11.25%.  For the three months ended January 31, 2025, management used a non-GAAP effective tax rate of 12.50%. For the three months ended April 30, 2025, management used a non-GAAP effective tax rate of 11.50%.  For the three months ended July 31, 2025, management used a non-GAAP effective tax rate of 12.00%.  For the three months ended October 31, 2025, management used a non-GAAP effective tax rate of 12.00%.  For the fiscal year ended October 31, 2024, management used a non-GAAP effective tax rate of 12.50%.  For the fiscal year ended October 31, 2025, management used a non-GAAP effective tax rate of 12.00%.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</si>
</sst>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0\ \p\p\t"/>
    <numFmt numFmtId="172" formatCode="#,##0.000"/>
    <numFmt numFmtId="173" formatCode="mmmm\ d\,\ yyyy"/>
    <numFmt numFmtId="174" formatCode="#,##0.0_);\(#,##0.0\)"/>
    <numFmt numFmtId="175" formatCode="_(* #,##0.0000_);_(* \(#,##0.0000\);_(* &quot;-&quot;??_);_(@_)"/>
    <numFmt numFmtId="176" formatCode="&quot;$&quot;#,##0,_);[Red]\(&quot;$&quot;#,##0,\)"/>
    <numFmt numFmtId="177" formatCode="0.0%;[Red]\(0.0%\)"/>
    <numFmt numFmtId="178" formatCode="0%;[Red]\(0%\)"/>
    <numFmt numFmtId="179" formatCode="0.0%;\(0.0%\)"/>
    <numFmt numFmtId="180" formatCode="0.00\ \p\p\t;[Red]\(0.00\ \p\p\t\)"/>
    <numFmt numFmtId="181" formatCode="#,##0.00&quot; $&quot;;\-#,##0.00&quot; $&quot;"/>
    <numFmt numFmtId="182" formatCode="0%;\(0%\)"/>
    <numFmt numFmtId="183" formatCode="&quot;   &quot;@"/>
    <numFmt numFmtId="184" formatCode="_(* #,##0_);_(* \(#,##0\);_(* &quot;-&quot;_)"/>
    <numFmt numFmtId="185" formatCode="&quot;\&quot;#,##0.00;[Red]&quot;\&quot;\-#,##0.00"/>
    <numFmt numFmtId="186" formatCode="&quot;\&quot;#,##0;[Red]&quot;\&quot;\-#,##0"/>
  </numFmts>
  <fonts count="57">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0"/>
      <name val="Arial"/>
      <family val="2"/>
    </font>
    <font>
      <b/>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2"/>
      <color theme="1"/>
      <name val="Aptos"/>
      <family val="2"/>
    </font>
    <font>
      <sz val="9"/>
      <color indexed="81"/>
      <name val="Tahoma"/>
      <family val="2"/>
    </font>
    <font>
      <b/>
      <sz val="9"/>
      <color indexed="81"/>
      <name val="Tahoma"/>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20">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4">
    <xf numFmtId="0" fontId="0"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0"/>
    <xf numFmtId="0" fontId="8" fillId="0" borderId="1" quotePrefix="1">
      <alignment horizontal="justify" vertical="justify" textRotation="127" wrapText="1" justifyLastLine="1"/>
      <protection hidden="1"/>
    </xf>
    <xf numFmtId="0" fontId="8"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9" fillId="0" borderId="0"/>
    <xf numFmtId="0" fontId="36" fillId="0" borderId="0"/>
    <xf numFmtId="4" fontId="5" fillId="0" borderId="0"/>
    <xf numFmtId="0" fontId="10" fillId="0" borderId="0" applyNumberFormat="0" applyFill="0" applyBorder="0" applyAlignment="0" applyProtection="0"/>
    <xf numFmtId="49" fontId="5" fillId="0" borderId="0">
      <alignment horizontal="center"/>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5" fillId="0" borderId="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36" fillId="0" borderId="0"/>
    <xf numFmtId="0" fontId="10" fillId="0" borderId="0" applyNumberForma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0" fontId="10" fillId="0" borderId="0" applyNumberForma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9" fontId="8" fillId="0" borderId="0" applyFont="0" applyFill="0" applyBorder="0" applyAlignment="0" applyProtection="0"/>
    <xf numFmtId="169" fontId="5" fillId="0" borderId="0" applyFont="0" applyFill="0" applyBorder="0" applyAlignment="0" applyProtection="0"/>
    <xf numFmtId="172" fontId="8" fillId="2" borderId="2">
      <alignment horizontal="center" vertical="center"/>
    </xf>
    <xf numFmtId="172" fontId="5" fillId="2" borderId="2">
      <alignment horizontal="center" vertical="center"/>
    </xf>
    <xf numFmtId="0" fontId="11" fillId="0" borderId="3" applyNumberFormat="0" applyFill="0" applyAlignment="0" applyProtection="0"/>
    <xf numFmtId="5" fontId="12" fillId="0" borderId="4" applyAlignment="0" applyProtection="0"/>
    <xf numFmtId="166" fontId="8" fillId="0" borderId="0" applyFont="0" applyFill="0" applyBorder="0" applyAlignment="0" applyProtection="0"/>
    <xf numFmtId="166" fontId="5" fillId="0" borderId="0" applyFont="0" applyFill="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176" fontId="13" fillId="0" borderId="0" applyFill="0" applyBorder="0" applyAlignment="0"/>
    <xf numFmtId="174" fontId="14" fillId="0" borderId="0" applyFill="0" applyBorder="0" applyAlignment="0"/>
    <xf numFmtId="175" fontId="14" fillId="0" borderId="0" applyFill="0" applyBorder="0" applyAlignment="0"/>
    <xf numFmtId="177" fontId="14" fillId="0" borderId="0" applyFill="0" applyBorder="0" applyAlignment="0"/>
    <xf numFmtId="178"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43" fontId="40" fillId="0" borderId="0" applyFont="0" applyFill="0" applyBorder="0" applyAlignment="0" applyProtection="0"/>
    <xf numFmtId="44" fontId="1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8" fillId="0" borderId="0" applyFill="0" applyBorder="0" applyAlignment="0" applyProtection="0"/>
    <xf numFmtId="0" fontId="14"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15" fillId="0" borderId="0" applyNumberFormat="0" applyFill="0" applyBorder="0" applyAlignment="0" applyProtection="0"/>
    <xf numFmtId="170" fontId="16" fillId="0" borderId="0" applyNumberFormat="0" applyFill="0" applyAlignment="0" applyProtection="0"/>
    <xf numFmtId="0" fontId="14" fillId="0" borderId="0"/>
    <xf numFmtId="44" fontId="40" fillId="0" borderId="0" applyFont="0" applyFill="0" applyBorder="0" applyAlignment="0" applyProtection="0"/>
    <xf numFmtId="174" fontId="14"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38"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8" fillId="0" borderId="0" applyFill="0" applyBorder="0" applyAlignment="0" applyProtection="0"/>
    <xf numFmtId="5" fontId="5" fillId="0" borderId="0" applyFill="0" applyBorder="0" applyAlignment="0" applyProtection="0"/>
    <xf numFmtId="180" fontId="8" fillId="0" borderId="0" applyFont="0" applyFill="0" applyBorder="0" applyAlignment="0" applyProtection="0"/>
    <xf numFmtId="180" fontId="5" fillId="0" borderId="0" applyFont="0" applyFill="0" applyBorder="0" applyAlignment="0" applyProtection="0"/>
    <xf numFmtId="173" fontId="8" fillId="0" borderId="0" applyFill="0" applyBorder="0" applyAlignment="0" applyProtection="0"/>
    <xf numFmtId="173" fontId="5" fillId="0" borderId="0" applyFill="0" applyBorder="0" applyAlignment="0" applyProtection="0"/>
    <xf numFmtId="14" fontId="1" fillId="0" borderId="0" applyFill="0" applyBorder="0" applyAlignment="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2" fontId="8" fillId="0" borderId="0" applyFill="0" applyBorder="0" applyAlignment="0" applyProtection="0"/>
    <xf numFmtId="2" fontId="5" fillId="0" borderId="0" applyFill="0" applyBorder="0" applyAlignment="0" applyProtection="0"/>
    <xf numFmtId="38" fontId="17" fillId="3" borderId="0" applyNumberFormat="0" applyBorder="0" applyAlignment="0" applyProtection="0"/>
    <xf numFmtId="0" fontId="18" fillId="0" borderId="0" applyNumberFormat="0" applyFill="0" applyBorder="0" applyAlignment="0" applyProtection="0"/>
    <xf numFmtId="0" fontId="7" fillId="0" borderId="5" applyNumberFormat="0" applyAlignment="0" applyProtection="0">
      <alignment horizontal="left" vertical="center"/>
    </xf>
    <xf numFmtId="0" fontId="7" fillId="0" borderId="6">
      <alignment horizontal="left" vertical="center"/>
    </xf>
    <xf numFmtId="0" fontId="19" fillId="0" borderId="0"/>
    <xf numFmtId="0" fontId="20" fillId="0" borderId="0" applyNumberFormat="0" applyFill="0" applyBorder="0" applyAlignment="0" applyProtection="0"/>
    <xf numFmtId="0" fontId="21" fillId="0" borderId="0" applyNumberFormat="0" applyFill="0" applyBorder="0" applyAlignment="0" applyProtection="0"/>
    <xf numFmtId="0" fontId="7" fillId="0" borderId="0" applyNumberFormat="0" applyFill="0" applyBorder="0" applyAlignment="0" applyProtection="0"/>
    <xf numFmtId="0" fontId="6" fillId="0" borderId="0"/>
    <xf numFmtId="174" fontId="17" fillId="0" borderId="3">
      <alignment horizontal="right" vertical="center"/>
    </xf>
    <xf numFmtId="181" fontId="8" fillId="0" borderId="0">
      <protection locked="0"/>
    </xf>
    <xf numFmtId="181" fontId="5" fillId="0" borderId="0">
      <protection locked="0"/>
    </xf>
    <xf numFmtId="181" fontId="8" fillId="0" borderId="0">
      <protection locked="0"/>
    </xf>
    <xf numFmtId="181" fontId="5" fillId="0" borderId="0">
      <protection locked="0"/>
    </xf>
    <xf numFmtId="0" fontId="22" fillId="0" borderId="0"/>
    <xf numFmtId="0" fontId="23" fillId="0" borderId="7" applyNumberFormat="0" applyFill="0" applyAlignment="0" applyProtection="0"/>
    <xf numFmtId="0" fontId="41" fillId="0" borderId="0" applyNumberFormat="0" applyFill="0" applyBorder="0" applyAlignment="0" applyProtection="0"/>
    <xf numFmtId="0" fontId="8" fillId="3" borderId="8" applyAlignment="0">
      <alignment horizontal="center"/>
    </xf>
    <xf numFmtId="0" fontId="5" fillId="3" borderId="8" applyAlignment="0">
      <alignment horizontal="center"/>
    </xf>
    <xf numFmtId="10" fontId="17" fillId="4" borderId="8" applyNumberFormat="0" applyBorder="0" applyAlignment="0" applyProtection="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37" fontId="16" fillId="0" borderId="0"/>
    <xf numFmtId="0" fontId="8" fillId="0" borderId="0"/>
    <xf numFmtId="0" fontId="5" fillId="0" borderId="0"/>
    <xf numFmtId="0" fontId="5" fillId="0" borderId="0"/>
    <xf numFmtId="0" fontId="5" fillId="0" borderId="0"/>
    <xf numFmtId="0" fontId="8" fillId="0" borderId="0"/>
    <xf numFmtId="0" fontId="5" fillId="0" borderId="0"/>
    <xf numFmtId="0" fontId="8" fillId="0" borderId="0"/>
    <xf numFmtId="0" fontId="5" fillId="0" borderId="0"/>
    <xf numFmtId="0" fontId="42" fillId="0" borderId="0"/>
    <xf numFmtId="0" fontId="24" fillId="0" borderId="0"/>
    <xf numFmtId="0" fontId="25" fillId="0" borderId="0"/>
    <xf numFmtId="40" fontId="26" fillId="5" borderId="0">
      <alignment horizontal="right"/>
    </xf>
    <xf numFmtId="0" fontId="27" fillId="5" borderId="0">
      <alignment horizontal="right"/>
    </xf>
    <xf numFmtId="0" fontId="28" fillId="5" borderId="9"/>
    <xf numFmtId="0" fontId="28" fillId="0" borderId="0" applyBorder="0">
      <alignment horizontal="centerContinuous"/>
    </xf>
    <xf numFmtId="0" fontId="29" fillId="0" borderId="0" applyBorder="0">
      <alignment horizontal="centerContinuous"/>
    </xf>
    <xf numFmtId="0" fontId="14" fillId="0" borderId="0"/>
    <xf numFmtId="9" fontId="40" fillId="0" borderId="0" applyFont="0" applyFill="0" applyBorder="0" applyAlignment="0" applyProtection="0"/>
    <xf numFmtId="178" fontId="14" fillId="0" borderId="0" applyFont="0" applyFill="0" applyBorder="0" applyAlignment="0" applyProtection="0"/>
    <xf numFmtId="182" fontId="5" fillId="0" borderId="0" applyFont="0" applyFill="0" applyBorder="0" applyAlignment="0" applyProtection="0"/>
    <xf numFmtId="10" fontId="8" fillId="0" borderId="0" applyFont="0" applyFill="0" applyBorder="0" applyAlignment="0" applyProtection="0"/>
    <xf numFmtId="10"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3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14" fillId="0" borderId="0" applyFill="0" applyBorder="0" applyAlignment="0"/>
    <xf numFmtId="174" fontId="14" fillId="0" borderId="0" applyFill="0" applyBorder="0" applyAlignment="0"/>
    <xf numFmtId="44" fontId="14" fillId="0" borderId="0" applyFill="0" applyBorder="0" applyAlignment="0"/>
    <xf numFmtId="179" fontId="14" fillId="0" borderId="0" applyFill="0" applyBorder="0" applyAlignment="0"/>
    <xf numFmtId="174" fontId="14" fillId="0" borderId="0" applyFill="0" applyBorder="0" applyAlignment="0"/>
    <xf numFmtId="0" fontId="30" fillId="0" borderId="0" applyNumberFormat="0" applyFont="0" applyFill="0" applyBorder="0" applyAlignment="0" applyProtection="0">
      <alignment horizontal="left"/>
    </xf>
    <xf numFmtId="15" fontId="30" fillId="0" borderId="0" applyFont="0" applyFill="0" applyBorder="0" applyAlignment="0" applyProtection="0"/>
    <xf numFmtId="4" fontId="30" fillId="0" borderId="0" applyFont="0" applyFill="0" applyBorder="0" applyAlignment="0" applyProtection="0"/>
    <xf numFmtId="0" fontId="12" fillId="0" borderId="10">
      <alignment horizontal="center"/>
    </xf>
    <xf numFmtId="3" fontId="30" fillId="0" borderId="0" applyFont="0" applyFill="0" applyBorder="0" applyAlignment="0" applyProtection="0"/>
    <xf numFmtId="0" fontId="30" fillId="6" borderId="0" applyNumberFormat="0" applyFont="0" applyBorder="0" applyAlignment="0" applyProtection="0"/>
    <xf numFmtId="0" fontId="8" fillId="0" borderId="1" quotePrefix="1">
      <alignment horizontal="justify" vertical="justify" textRotation="127" wrapText="1" justifyLastLine="1"/>
      <protection hidden="1"/>
    </xf>
    <xf numFmtId="0" fontId="5" fillId="0" borderId="1" quotePrefix="1">
      <alignment horizontal="justify" vertical="justify" textRotation="127" wrapText="1" justifyLastLine="1"/>
      <protection hidden="1"/>
    </xf>
    <xf numFmtId="49" fontId="1" fillId="0" borderId="0" applyFill="0" applyBorder="0" applyAlignment="0"/>
    <xf numFmtId="183" fontId="14" fillId="0" borderId="0" applyFill="0" applyBorder="0" applyAlignment="0"/>
    <xf numFmtId="184" fontId="14" fillId="0" borderId="0" applyFill="0" applyBorder="0" applyAlignment="0"/>
    <xf numFmtId="40" fontId="31" fillId="0" borderId="0"/>
    <xf numFmtId="49" fontId="32" fillId="7" borderId="0">
      <alignment horizontal="left" vertical="center"/>
    </xf>
    <xf numFmtId="49" fontId="17" fillId="8" borderId="0"/>
    <xf numFmtId="49" fontId="5" fillId="9" borderId="0"/>
    <xf numFmtId="0" fontId="15" fillId="0" borderId="0" applyNumberFormat="0" applyFill="0" applyBorder="0" applyAlignment="0" applyProtection="0"/>
    <xf numFmtId="37" fontId="17" fillId="10" borderId="0" applyNumberFormat="0" applyBorder="0" applyAlignment="0" applyProtection="0"/>
    <xf numFmtId="37" fontId="33" fillId="0" borderId="0"/>
    <xf numFmtId="37" fontId="17" fillId="0" borderId="0"/>
    <xf numFmtId="3" fontId="34" fillId="0" borderId="7" applyProtection="0"/>
    <xf numFmtId="40" fontId="35" fillId="0" borderId="0" applyFont="0" applyFill="0" applyBorder="0" applyAlignment="0" applyProtection="0"/>
    <xf numFmtId="38" fontId="35" fillId="0" borderId="0" applyFont="0" applyFill="0" applyBorder="0" applyAlignment="0" applyProtection="0"/>
    <xf numFmtId="0" fontId="35" fillId="0" borderId="0"/>
    <xf numFmtId="185" fontId="35" fillId="0" borderId="0" applyFont="0" applyFill="0" applyBorder="0" applyAlignment="0" applyProtection="0"/>
    <xf numFmtId="186" fontId="35" fillId="0" borderId="0" applyFont="0" applyFill="0" applyBorder="0" applyAlignment="0" applyProtection="0"/>
    <xf numFmtId="37" fontId="5" fillId="0" borderId="0" applyFill="0" applyBorder="0" applyAlignment="0" applyProtection="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xf numFmtId="37" fontId="5" fillId="0" borderId="0" applyFill="0" applyBorder="0" applyAlignment="0" applyProtection="0"/>
    <xf numFmtId="37" fontId="5" fillId="0" borderId="0" applyFill="0" applyBorder="0" applyAlignment="0" applyProtection="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37" fontId="5" fillId="0" borderId="0" applyFill="0" applyBorder="0" applyAlignment="0" applyProtection="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0" fontId="5" fillId="0" borderId="0"/>
    <xf numFmtId="0" fontId="5" fillId="0" borderId="0"/>
    <xf numFmtId="0" fontId="5" fillId="0" borderId="1" quotePrefix="1">
      <alignment horizontal="justify" vertical="justify" textRotation="127" wrapText="1" justifyLastLine="1"/>
      <protection hidden="1"/>
    </xf>
    <xf numFmtId="0" fontId="5" fillId="0" borderId="0"/>
    <xf numFmtId="37" fontId="5" fillId="0" borderId="0" applyFill="0" applyBorder="0" applyAlignment="0" applyProtection="0"/>
  </cellStyleXfs>
  <cellXfs count="197">
    <xf numFmtId="0" fontId="0" fillId="0" borderId="0" xfId="0"/>
    <xf numFmtId="0" fontId="43" fillId="0" borderId="0" xfId="0" applyFont="1"/>
    <xf numFmtId="0" fontId="44" fillId="0" borderId="5" xfId="0" applyFont="1" applyBorder="1" applyAlignment="1">
      <alignment horizontal="center"/>
    </xf>
    <xf numFmtId="0" fontId="43" fillId="0" borderId="0" xfId="0" applyFont="1" applyAlignment="1">
      <alignment horizontal="left" indent="1"/>
    </xf>
    <xf numFmtId="164" fontId="43" fillId="0" borderId="0" xfId="78" applyNumberFormat="1" applyFont="1"/>
    <xf numFmtId="167" fontId="43" fillId="0" borderId="0" xfId="60" applyNumberFormat="1" applyFont="1"/>
    <xf numFmtId="0" fontId="44" fillId="0" borderId="0" xfId="0" applyFont="1"/>
    <xf numFmtId="0" fontId="45" fillId="0" borderId="0" xfId="0" applyFont="1"/>
    <xf numFmtId="164" fontId="43" fillId="0" borderId="12" xfId="78" applyNumberFormat="1" applyFont="1" applyBorder="1"/>
    <xf numFmtId="44" fontId="43" fillId="0" borderId="12" xfId="78" applyFont="1" applyBorder="1"/>
    <xf numFmtId="0" fontId="44" fillId="0" borderId="0" xfId="0" applyFont="1" applyAlignment="1">
      <alignment horizontal="center"/>
    </xf>
    <xf numFmtId="0" fontId="46" fillId="0" borderId="0" xfId="0" applyFont="1"/>
    <xf numFmtId="0" fontId="44" fillId="0" borderId="0" xfId="0" applyFont="1" applyAlignment="1">
      <alignment horizontal="center" wrapText="1"/>
    </xf>
    <xf numFmtId="0" fontId="47" fillId="0" borderId="0" xfId="0" applyFont="1"/>
    <xf numFmtId="0" fontId="1" fillId="0" borderId="0" xfId="0" applyFont="1"/>
    <xf numFmtId="0" fontId="48" fillId="0" borderId="0" xfId="116" applyFont="1"/>
    <xf numFmtId="170" fontId="43" fillId="0" borderId="0" xfId="0" applyNumberFormat="1" applyFont="1"/>
    <xf numFmtId="0" fontId="5" fillId="0" borderId="0" xfId="0" applyFont="1"/>
    <xf numFmtId="0" fontId="43" fillId="0" borderId="0" xfId="0" applyFont="1" applyAlignment="1">
      <alignment vertical="top"/>
    </xf>
    <xf numFmtId="164" fontId="43" fillId="0" borderId="0" xfId="78" applyNumberFormat="1" applyFont="1" applyFill="1"/>
    <xf numFmtId="167" fontId="43" fillId="0" borderId="0" xfId="60" applyNumberFormat="1" applyFont="1" applyFill="1"/>
    <xf numFmtId="164" fontId="43" fillId="0" borderId="12" xfId="78" applyNumberFormat="1" applyFont="1" applyFill="1" applyBorder="1"/>
    <xf numFmtId="164" fontId="43" fillId="0" borderId="0" xfId="78" applyNumberFormat="1" applyFont="1" applyFill="1" applyBorder="1"/>
    <xf numFmtId="165" fontId="43" fillId="0" borderId="0" xfId="143" applyNumberFormat="1" applyFont="1" applyFill="1" applyAlignment="1">
      <alignment horizontal="center"/>
    </xf>
    <xf numFmtId="0" fontId="43" fillId="0" borderId="0" xfId="0" applyFont="1" applyAlignment="1">
      <alignment horizontal="center"/>
    </xf>
    <xf numFmtId="167" fontId="43" fillId="0" borderId="3" xfId="60" applyNumberFormat="1" applyFont="1" applyFill="1" applyBorder="1"/>
    <xf numFmtId="168" fontId="43" fillId="0" borderId="0" xfId="78" applyNumberFormat="1" applyFont="1" applyFill="1"/>
    <xf numFmtId="44" fontId="43" fillId="0" borderId="0" xfId="78" applyFont="1" applyFill="1"/>
    <xf numFmtId="167" fontId="43" fillId="0" borderId="0" xfId="60" applyNumberFormat="1" applyFont="1" applyFill="1" applyBorder="1"/>
    <xf numFmtId="0" fontId="5" fillId="0" borderId="0" xfId="128"/>
    <xf numFmtId="0" fontId="5" fillId="0" borderId="0" xfId="129"/>
    <xf numFmtId="0" fontId="37" fillId="0" borderId="0" xfId="129" applyFont="1"/>
    <xf numFmtId="0" fontId="46" fillId="0" borderId="0" xfId="128" applyFont="1"/>
    <xf numFmtId="0" fontId="6" fillId="0" borderId="0" xfId="129" applyFont="1" applyAlignment="1">
      <alignment horizontal="center"/>
    </xf>
    <xf numFmtId="167" fontId="6" fillId="0" borderId="10" xfId="63" quotePrefix="1" applyNumberFormat="1" applyFont="1" applyBorder="1" applyAlignment="1">
      <alignment horizontal="center"/>
    </xf>
    <xf numFmtId="0" fontId="6" fillId="0" borderId="0" xfId="129" applyFont="1"/>
    <xf numFmtId="164" fontId="5" fillId="0" borderId="0" xfId="81" applyNumberFormat="1" applyFont="1" applyFill="1" applyBorder="1" applyAlignment="1">
      <alignment wrapText="1"/>
    </xf>
    <xf numFmtId="167" fontId="5" fillId="0" borderId="0" xfId="63" applyNumberFormat="1" applyFont="1" applyFill="1" applyBorder="1" applyAlignment="1">
      <alignment wrapText="1"/>
    </xf>
    <xf numFmtId="167" fontId="5" fillId="0" borderId="0" xfId="65" applyNumberFormat="1" applyFont="1" applyFill="1" applyBorder="1" applyAlignment="1">
      <alignment horizontal="right"/>
    </xf>
    <xf numFmtId="164" fontId="5" fillId="0" borderId="0" xfId="84" applyNumberFormat="1" applyFont="1" applyFill="1" applyBorder="1" applyAlignment="1">
      <alignment horizontal="right"/>
    </xf>
    <xf numFmtId="0" fontId="6" fillId="0" borderId="0" xfId="129" applyFont="1" applyAlignment="1">
      <alignment horizontal="left"/>
    </xf>
    <xf numFmtId="0" fontId="5" fillId="0" borderId="0" xfId="128" applyAlignment="1">
      <alignment horizontal="left" vertical="top" wrapText="1"/>
    </xf>
    <xf numFmtId="0" fontId="5" fillId="0" borderId="0" xfId="133" applyAlignment="1">
      <alignment horizontal="left" vertical="top" wrapText="1"/>
    </xf>
    <xf numFmtId="0" fontId="5" fillId="0" borderId="0" xfId="128" applyAlignment="1">
      <alignment horizontal="left" wrapText="1"/>
    </xf>
    <xf numFmtId="164" fontId="6" fillId="0" borderId="0" xfId="84" applyNumberFormat="1" applyFont="1" applyFill="1" applyBorder="1" applyAlignment="1">
      <alignment horizontal="right"/>
    </xf>
    <xf numFmtId="167" fontId="6" fillId="0" borderId="0" xfId="63" applyNumberFormat="1" applyFont="1" applyFill="1" applyBorder="1" applyAlignment="1">
      <alignment wrapText="1"/>
    </xf>
    <xf numFmtId="164" fontId="6" fillId="0" borderId="0" xfId="81" applyNumberFormat="1" applyFont="1" applyFill="1" applyBorder="1" applyAlignment="1">
      <alignment wrapText="1"/>
    </xf>
    <xf numFmtId="0" fontId="44" fillId="0" borderId="10" xfId="0" applyFont="1" applyBorder="1" applyAlignment="1">
      <alignment horizontal="center"/>
    </xf>
    <xf numFmtId="170" fontId="5" fillId="0" borderId="0" xfId="129" applyNumberFormat="1" applyAlignment="1">
      <alignment horizontal="center"/>
    </xf>
    <xf numFmtId="0" fontId="7" fillId="0" borderId="0" xfId="129" applyFont="1" applyAlignment="1">
      <alignment horizontal="center"/>
    </xf>
    <xf numFmtId="0" fontId="44" fillId="0" borderId="10" xfId="0" applyFont="1" applyBorder="1" applyAlignment="1">
      <alignment horizontal="center" vertical="center"/>
    </xf>
    <xf numFmtId="167" fontId="6" fillId="0" borderId="0" xfId="63" quotePrefix="1" applyNumberFormat="1" applyFont="1" applyBorder="1" applyAlignment="1"/>
    <xf numFmtId="165" fontId="5" fillId="0" borderId="0" xfId="128" applyNumberFormat="1"/>
    <xf numFmtId="167" fontId="43" fillId="0" borderId="0" xfId="60" applyNumberFormat="1" applyFont="1" applyFill="1" applyAlignment="1">
      <alignment horizontal="right"/>
    </xf>
    <xf numFmtId="164" fontId="43" fillId="0" borderId="0" xfId="78" applyNumberFormat="1" applyFont="1" applyBorder="1"/>
    <xf numFmtId="167" fontId="43" fillId="0" borderId="0" xfId="60" applyNumberFormat="1" applyFont="1" applyBorder="1"/>
    <xf numFmtId="0" fontId="46" fillId="0" borderId="0" xfId="129" applyFont="1"/>
    <xf numFmtId="167" fontId="5" fillId="0" borderId="0" xfId="60" applyNumberFormat="1" applyFont="1" applyFill="1" applyBorder="1" applyAlignment="1">
      <alignment horizontal="right"/>
    </xf>
    <xf numFmtId="0" fontId="5" fillId="0" borderId="0" xfId="129" applyAlignment="1">
      <alignment horizontal="left" vertical="top" wrapText="1"/>
    </xf>
    <xf numFmtId="0" fontId="5" fillId="0" borderId="0" xfId="129" applyAlignment="1">
      <alignment horizontal="left" wrapText="1"/>
    </xf>
    <xf numFmtId="0" fontId="5" fillId="0" borderId="0" xfId="129" applyAlignment="1">
      <alignment horizontal="center"/>
    </xf>
    <xf numFmtId="44" fontId="43" fillId="0" borderId="0" xfId="0" applyNumberFormat="1" applyFont="1"/>
    <xf numFmtId="43" fontId="43" fillId="0" borderId="0" xfId="60" applyFont="1" applyFill="1"/>
    <xf numFmtId="43" fontId="43" fillId="0" borderId="0" xfId="60" applyFont="1" applyFill="1" applyAlignment="1">
      <alignment horizontal="right"/>
    </xf>
    <xf numFmtId="164" fontId="6" fillId="0" borderId="12" xfId="81" applyNumberFormat="1" applyFont="1" applyFill="1" applyBorder="1" applyAlignment="1">
      <alignment wrapText="1"/>
    </xf>
    <xf numFmtId="0" fontId="5" fillId="0" borderId="0" xfId="135" applyFont="1" applyAlignment="1">
      <alignment horizontal="left"/>
    </xf>
    <xf numFmtId="9" fontId="43" fillId="0" borderId="0" xfId="0" applyNumberFormat="1" applyFont="1" applyAlignment="1">
      <alignment horizontal="center"/>
    </xf>
    <xf numFmtId="43" fontId="43" fillId="0" borderId="0" xfId="60" applyFont="1" applyFill="1" applyBorder="1" applyAlignment="1">
      <alignment horizontal="right"/>
    </xf>
    <xf numFmtId="0" fontId="1" fillId="0" borderId="0" xfId="0" applyFont="1" applyAlignment="1">
      <alignment horizontal="left" vertical="center" wrapText="1"/>
    </xf>
    <xf numFmtId="0" fontId="43" fillId="0" borderId="0" xfId="0" applyFont="1" applyAlignment="1">
      <alignment horizontal="left" vertical="center" wrapText="1"/>
    </xf>
    <xf numFmtId="0" fontId="43" fillId="0" borderId="0" xfId="0" applyFont="1" applyAlignment="1">
      <alignment vertical="center"/>
    </xf>
    <xf numFmtId="180" fontId="43" fillId="0" borderId="0" xfId="143" applyNumberFormat="1" applyFont="1" applyAlignment="1">
      <alignment horizontal="right"/>
    </xf>
    <xf numFmtId="171" fontId="43" fillId="0" borderId="0" xfId="60" applyNumberFormat="1" applyFont="1" applyFill="1" applyAlignment="1">
      <alignment horizontal="center"/>
    </xf>
    <xf numFmtId="0" fontId="49" fillId="0" borderId="0" xfId="0" applyFont="1"/>
    <xf numFmtId="0" fontId="6" fillId="0" borderId="0" xfId="0" applyFont="1" applyAlignment="1">
      <alignment horizontal="left" vertical="top" wrapText="1"/>
    </xf>
    <xf numFmtId="0" fontId="1" fillId="0" borderId="0" xfId="0" applyFont="1" applyAlignment="1">
      <alignment horizontal="left" vertical="top" wrapText="1"/>
    </xf>
    <xf numFmtId="171" fontId="5" fillId="0" borderId="0" xfId="143" quotePrefix="1" applyNumberFormat="1" applyFont="1" applyAlignment="1">
      <alignment horizontal="center"/>
    </xf>
    <xf numFmtId="0" fontId="44" fillId="0" borderId="10" xfId="0" applyFont="1" applyBorder="1" applyAlignment="1">
      <alignment horizontal="center" wrapText="1"/>
    </xf>
    <xf numFmtId="0" fontId="42" fillId="0" borderId="0" xfId="0" applyFont="1"/>
    <xf numFmtId="0" fontId="44" fillId="11" borderId="0" xfId="0" applyFont="1" applyFill="1" applyAlignment="1">
      <alignment horizontal="center" wrapText="1"/>
    </xf>
    <xf numFmtId="15" fontId="44" fillId="11" borderId="0" xfId="0" quotePrefix="1" applyNumberFormat="1" applyFont="1" applyFill="1" applyAlignment="1">
      <alignment horizontal="center" wrapText="1"/>
    </xf>
    <xf numFmtId="164" fontId="43" fillId="0" borderId="0" xfId="78" applyNumberFormat="1" applyFont="1" applyAlignment="1">
      <alignment horizontal="left" indent="1"/>
    </xf>
    <xf numFmtId="0" fontId="44" fillId="12" borderId="0" xfId="0" applyFont="1" applyFill="1" applyAlignment="1">
      <alignment horizontal="left" indent="1"/>
    </xf>
    <xf numFmtId="0" fontId="44" fillId="13" borderId="0" xfId="0" applyFont="1" applyFill="1" applyAlignment="1">
      <alignment horizontal="left" indent="1"/>
    </xf>
    <xf numFmtId="164" fontId="44" fillId="13" borderId="12" xfId="78" applyNumberFormat="1" applyFont="1" applyFill="1" applyBorder="1" applyAlignment="1">
      <alignment horizontal="left" indent="1"/>
    </xf>
    <xf numFmtId="0" fontId="44" fillId="11" borderId="0" xfId="0" applyFont="1" applyFill="1" applyAlignment="1">
      <alignment horizontal="center" vertical="center"/>
    </xf>
    <xf numFmtId="14" fontId="42" fillId="0" borderId="0" xfId="0" applyNumberFormat="1" applyFont="1"/>
    <xf numFmtId="164" fontId="43" fillId="0" borderId="0" xfId="78" applyNumberFormat="1" applyFont="1" applyAlignment="1">
      <alignment horizontal="center"/>
    </xf>
    <xf numFmtId="167" fontId="43" fillId="0" borderId="0" xfId="60" applyNumberFormat="1" applyFont="1" applyAlignment="1">
      <alignment horizontal="center"/>
    </xf>
    <xf numFmtId="0" fontId="43" fillId="11" borderId="0" xfId="0" applyFont="1" applyFill="1" applyAlignment="1">
      <alignment horizontal="left" indent="1"/>
    </xf>
    <xf numFmtId="164" fontId="43" fillId="11" borderId="6" xfId="78" applyNumberFormat="1" applyFont="1" applyFill="1" applyBorder="1" applyAlignment="1">
      <alignment horizontal="left" indent="1"/>
    </xf>
    <xf numFmtId="164" fontId="42" fillId="0" borderId="0" xfId="0" applyNumberFormat="1" applyFont="1"/>
    <xf numFmtId="164" fontId="43" fillId="11" borderId="0" xfId="78" applyNumberFormat="1" applyFont="1" applyFill="1" applyAlignment="1">
      <alignment horizontal="left" indent="1"/>
    </xf>
    <xf numFmtId="167" fontId="43" fillId="0" borderId="0" xfId="60" applyNumberFormat="1" applyFont="1" applyAlignment="1">
      <alignment horizontal="left" indent="1"/>
    </xf>
    <xf numFmtId="0" fontId="44" fillId="12" borderId="0" xfId="0" applyFont="1" applyFill="1"/>
    <xf numFmtId="166" fontId="44" fillId="12" borderId="0" xfId="60" applyNumberFormat="1" applyFont="1" applyFill="1"/>
    <xf numFmtId="0" fontId="43" fillId="0" borderId="0" xfId="0" applyFont="1" applyAlignment="1">
      <alignment horizontal="center" vertical="center"/>
    </xf>
    <xf numFmtId="165" fontId="43" fillId="0" borderId="0" xfId="143" applyNumberFormat="1" applyFont="1" applyAlignment="1">
      <alignment horizontal="center"/>
    </xf>
    <xf numFmtId="171" fontId="43" fillId="0" borderId="0" xfId="78" quotePrefix="1" applyNumberFormat="1" applyFont="1" applyAlignment="1">
      <alignment horizontal="center" vertical="top"/>
    </xf>
    <xf numFmtId="164" fontId="43" fillId="0" borderId="0" xfId="78" applyNumberFormat="1" applyFont="1" applyAlignment="1">
      <alignment horizontal="right"/>
    </xf>
    <xf numFmtId="171" fontId="43" fillId="0" borderId="0" xfId="0" quotePrefix="1" applyNumberFormat="1" applyFont="1" applyAlignment="1">
      <alignment horizontal="center" vertical="top"/>
    </xf>
    <xf numFmtId="0" fontId="43" fillId="0" borderId="0" xfId="0" applyFont="1" applyAlignment="1">
      <alignment horizontal="right"/>
    </xf>
    <xf numFmtId="171" fontId="43" fillId="0" borderId="0" xfId="60" quotePrefix="1" applyNumberFormat="1" applyFont="1" applyAlignment="1">
      <alignment horizontal="center"/>
    </xf>
    <xf numFmtId="9" fontId="43" fillId="0" borderId="0" xfId="143" applyFont="1" applyAlignment="1">
      <alignment horizontal="center" vertical="top"/>
    </xf>
    <xf numFmtId="171" fontId="43" fillId="0" borderId="0" xfId="60" applyNumberFormat="1" applyFont="1" applyAlignment="1">
      <alignment horizontal="center"/>
    </xf>
    <xf numFmtId="0" fontId="44" fillId="0" borderId="5" xfId="0" applyFont="1" applyBorder="1" applyAlignment="1">
      <alignment horizontal="center" vertical="center" wrapText="1"/>
    </xf>
    <xf numFmtId="44" fontId="43" fillId="0" borderId="12" xfId="78" applyFont="1" applyFill="1" applyBorder="1"/>
    <xf numFmtId="167" fontId="43" fillId="0" borderId="0" xfId="60" applyNumberFormat="1" applyFont="1" applyFill="1" applyAlignment="1">
      <alignment horizontal="left" indent="1"/>
    </xf>
    <xf numFmtId="0" fontId="44" fillId="0" borderId="5" xfId="0" applyFont="1" applyBorder="1" applyAlignment="1">
      <alignment horizontal="center" vertical="center"/>
    </xf>
    <xf numFmtId="167" fontId="43" fillId="0" borderId="3" xfId="60" applyNumberFormat="1" applyFont="1" applyFill="1" applyBorder="1" applyAlignment="1">
      <alignment horizontal="right"/>
    </xf>
    <xf numFmtId="167" fontId="43" fillId="0" borderId="0" xfId="60" applyNumberFormat="1" applyFont="1" applyFill="1" applyAlignment="1">
      <alignment horizontal="right" vertical="center"/>
    </xf>
    <xf numFmtId="167" fontId="43" fillId="0" borderId="6" xfId="60" applyNumberFormat="1" applyFont="1" applyFill="1" applyBorder="1"/>
    <xf numFmtId="167" fontId="43" fillId="0" borderId="4" xfId="60" applyNumberFormat="1" applyFont="1" applyFill="1" applyBorder="1"/>
    <xf numFmtId="164" fontId="43" fillId="0" borderId="0" xfId="78" applyNumberFormat="1" applyFont="1" applyFill="1" applyAlignment="1">
      <alignment horizontal="right" vertical="center"/>
    </xf>
    <xf numFmtId="0" fontId="43" fillId="0" borderId="0" xfId="0" applyFont="1" applyAlignment="1">
      <alignment horizontal="left" indent="4"/>
    </xf>
    <xf numFmtId="0" fontId="5" fillId="0" borderId="0" xfId="135" applyFont="1"/>
    <xf numFmtId="0" fontId="43" fillId="0" borderId="0" xfId="0" applyFont="1" applyAlignment="1">
      <alignment horizontal="left" indent="16"/>
    </xf>
    <xf numFmtId="165" fontId="43" fillId="0" borderId="0" xfId="0" applyNumberFormat="1" applyFont="1" applyAlignment="1">
      <alignment horizontal="center"/>
    </xf>
    <xf numFmtId="165" fontId="43" fillId="0" borderId="0" xfId="143" applyNumberFormat="1" applyFont="1" applyBorder="1" applyAlignment="1">
      <alignment horizontal="center"/>
    </xf>
    <xf numFmtId="164" fontId="43" fillId="0" borderId="11" xfId="78" applyNumberFormat="1" applyFont="1" applyBorder="1"/>
    <xf numFmtId="167" fontId="43" fillId="0" borderId="4" xfId="60" applyNumberFormat="1" applyFont="1" applyBorder="1"/>
    <xf numFmtId="167" fontId="43" fillId="0" borderId="0" xfId="0" applyNumberFormat="1" applyFont="1"/>
    <xf numFmtId="167" fontId="43" fillId="0" borderId="4" xfId="0" applyNumberFormat="1" applyFont="1" applyBorder="1"/>
    <xf numFmtId="167" fontId="5" fillId="0" borderId="3" xfId="60" applyNumberFormat="1" applyFont="1" applyBorder="1"/>
    <xf numFmtId="167" fontId="5" fillId="0" borderId="0" xfId="60" applyNumberFormat="1" applyFont="1"/>
    <xf numFmtId="167" fontId="43" fillId="0" borderId="0" xfId="60" applyNumberFormat="1" applyFont="1" applyAlignment="1">
      <alignment horizontal="right"/>
    </xf>
    <xf numFmtId="43" fontId="43" fillId="0" borderId="0" xfId="60" quotePrefix="1" applyFont="1" applyFill="1" applyAlignment="1">
      <alignment horizontal="right"/>
    </xf>
    <xf numFmtId="0" fontId="52" fillId="0" borderId="0" xfId="0" applyFont="1"/>
    <xf numFmtId="164" fontId="6" fillId="0" borderId="12" xfId="84" applyNumberFormat="1" applyFont="1" applyFill="1" applyBorder="1" applyAlignment="1">
      <alignment horizontal="right"/>
    </xf>
    <xf numFmtId="0" fontId="3" fillId="0" borderId="0" xfId="0" applyFont="1" applyAlignment="1">
      <alignment horizontal="left" vertical="top" wrapText="1"/>
    </xf>
    <xf numFmtId="0" fontId="53" fillId="0" borderId="0" xfId="0" applyFont="1" applyAlignment="1">
      <alignment vertical="top"/>
    </xf>
    <xf numFmtId="0" fontId="45" fillId="0" borderId="0" xfId="0" applyFont="1" applyAlignment="1">
      <alignment horizontal="center"/>
    </xf>
    <xf numFmtId="165" fontId="43" fillId="0" borderId="0" xfId="143" quotePrefix="1" applyNumberFormat="1" applyFont="1" applyBorder="1" applyAlignment="1">
      <alignment horizontal="center"/>
    </xf>
    <xf numFmtId="182" fontId="43" fillId="0" borderId="0" xfId="143" applyNumberFormat="1" applyFont="1" applyFill="1" applyAlignment="1">
      <alignment horizontal="center"/>
    </xf>
    <xf numFmtId="165" fontId="43" fillId="0" borderId="0" xfId="143" quotePrefix="1" applyNumberFormat="1" applyFont="1" applyAlignment="1">
      <alignment horizontal="center"/>
    </xf>
    <xf numFmtId="165" fontId="43" fillId="0" borderId="0" xfId="143" quotePrefix="1" applyNumberFormat="1" applyFont="1" applyFill="1" applyAlignment="1">
      <alignment horizontal="center"/>
    </xf>
    <xf numFmtId="169" fontId="43" fillId="0" borderId="0" xfId="60" applyNumberFormat="1" applyFont="1" applyFill="1"/>
    <xf numFmtId="9" fontId="43" fillId="0" borderId="0" xfId="143" applyFont="1" applyFill="1" applyAlignment="1">
      <alignment horizontal="center"/>
    </xf>
    <xf numFmtId="179" fontId="5" fillId="0" borderId="0" xfId="143" applyNumberFormat="1" applyFont="1" applyFill="1" applyBorder="1" applyAlignment="1">
      <alignment horizontal="right"/>
    </xf>
    <xf numFmtId="0" fontId="54" fillId="0" borderId="0" xfId="0" applyFont="1" applyAlignment="1">
      <alignment vertical="center"/>
    </xf>
    <xf numFmtId="170" fontId="5" fillId="0" borderId="0" xfId="128" applyNumberFormat="1"/>
    <xf numFmtId="167" fontId="43" fillId="0" borderId="0" xfId="60" applyNumberFormat="1" applyFont="1" applyFill="1" applyAlignment="1">
      <alignment horizontal="center"/>
    </xf>
    <xf numFmtId="171" fontId="43" fillId="0" borderId="0" xfId="78" quotePrefix="1" applyNumberFormat="1" applyFont="1" applyFill="1" applyAlignment="1">
      <alignment horizontal="center" vertical="top"/>
    </xf>
    <xf numFmtId="165" fontId="43" fillId="0" borderId="0" xfId="143" applyNumberFormat="1" applyFont="1" applyFill="1" applyBorder="1" applyAlignment="1">
      <alignment horizontal="center"/>
    </xf>
    <xf numFmtId="165" fontId="43" fillId="0" borderId="0" xfId="143" quotePrefix="1" applyNumberFormat="1" applyFont="1" applyFill="1" applyBorder="1" applyAlignment="1">
      <alignment horizontal="center"/>
    </xf>
    <xf numFmtId="164" fontId="5" fillId="0" borderId="0" xfId="78" applyNumberFormat="1" applyFont="1" applyFill="1" applyAlignment="1">
      <alignment horizontal="right"/>
    </xf>
    <xf numFmtId="167" fontId="5" fillId="0" borderId="0" xfId="60" applyNumberFormat="1" applyFont="1" applyFill="1" applyAlignment="1">
      <alignment horizontal="right"/>
    </xf>
    <xf numFmtId="167" fontId="5" fillId="0" borderId="0" xfId="60" quotePrefix="1" applyNumberFormat="1" applyFont="1" applyFill="1" applyAlignment="1">
      <alignment horizontal="right"/>
    </xf>
    <xf numFmtId="164" fontId="5" fillId="0" borderId="12" xfId="78" applyNumberFormat="1" applyFont="1" applyFill="1" applyBorder="1" applyAlignment="1">
      <alignment horizontal="right"/>
    </xf>
    <xf numFmtId="165" fontId="43" fillId="0" borderId="0" xfId="143" quotePrefix="1" applyNumberFormat="1" applyFont="1" applyFill="1" applyBorder="1" applyAlignment="1">
      <alignment horizontal="right"/>
    </xf>
    <xf numFmtId="164" fontId="5" fillId="0" borderId="0" xfId="78" applyNumberFormat="1" applyFont="1" applyFill="1" applyBorder="1" applyAlignment="1">
      <alignment horizontal="right"/>
    </xf>
    <xf numFmtId="0" fontId="45" fillId="0" borderId="0" xfId="0" applyFont="1" applyAlignment="1">
      <alignment horizontal="center"/>
    </xf>
    <xf numFmtId="0" fontId="43" fillId="0" borderId="0" xfId="0" applyFont="1" applyAlignment="1">
      <alignment horizontal="center"/>
    </xf>
    <xf numFmtId="16" fontId="44" fillId="0" borderId="10" xfId="0" quotePrefix="1" applyNumberFormat="1" applyFont="1" applyBorder="1" applyAlignment="1">
      <alignment horizontal="center"/>
    </xf>
    <xf numFmtId="0" fontId="44" fillId="0" borderId="10" xfId="0" applyFont="1" applyBorder="1" applyAlignment="1">
      <alignment horizontal="center"/>
    </xf>
    <xf numFmtId="0" fontId="44" fillId="0" borderId="0" xfId="0" applyFont="1" applyAlignment="1">
      <alignment horizontal="center"/>
    </xf>
    <xf numFmtId="0" fontId="43" fillId="0" borderId="0" xfId="0" applyFont="1" applyAlignment="1">
      <alignment horizontal="left"/>
    </xf>
    <xf numFmtId="0" fontId="43" fillId="0" borderId="0" xfId="0" applyFont="1" applyAlignment="1">
      <alignment horizontal="center" wrapText="1"/>
    </xf>
    <xf numFmtId="0" fontId="45" fillId="0" borderId="0" xfId="0" applyFont="1" applyAlignment="1">
      <alignment horizontal="center" wrapText="1"/>
    </xf>
    <xf numFmtId="0" fontId="43" fillId="0" borderId="0" xfId="0" applyFont="1" applyAlignment="1">
      <alignment horizontal="left" vertical="top" wrapText="1"/>
    </xf>
    <xf numFmtId="0" fontId="43" fillId="0" borderId="0" xfId="0" applyFont="1" applyAlignment="1">
      <alignment horizontal="left" vertical="center" wrapText="1"/>
    </xf>
    <xf numFmtId="0" fontId="5" fillId="0" borderId="0" xfId="129" applyAlignment="1">
      <alignment horizontal="center"/>
    </xf>
    <xf numFmtId="0" fontId="5" fillId="0" borderId="0" xfId="133" applyAlignment="1">
      <alignment horizontal="left" vertical="top" wrapText="1"/>
    </xf>
    <xf numFmtId="0" fontId="43" fillId="0" borderId="0" xfId="129" applyFont="1" applyAlignment="1">
      <alignment horizontal="left" vertical="top" wrapText="1"/>
    </xf>
    <xf numFmtId="0" fontId="5" fillId="0" borderId="0" xfId="129" applyAlignment="1">
      <alignment horizontal="left" vertical="top" wrapText="1"/>
    </xf>
    <xf numFmtId="0" fontId="5" fillId="0" borderId="0" xfId="129" applyAlignment="1">
      <alignment horizontal="left"/>
    </xf>
    <xf numFmtId="0" fontId="7" fillId="0" borderId="0" xfId="129" applyFont="1" applyAlignment="1">
      <alignment horizontal="center"/>
    </xf>
    <xf numFmtId="0" fontId="7" fillId="0" borderId="0" xfId="129" applyFont="1" applyAlignment="1">
      <alignment horizontal="center" vertical="center" wrapText="1"/>
    </xf>
    <xf numFmtId="0" fontId="5" fillId="0" borderId="0" xfId="128" applyAlignment="1">
      <alignment horizontal="left" vertical="top" wrapText="1"/>
    </xf>
    <xf numFmtId="0" fontId="5" fillId="0" borderId="0" xfId="128" applyAlignment="1">
      <alignment horizontal="center"/>
    </xf>
    <xf numFmtId="0" fontId="43" fillId="0" borderId="0" xfId="128" applyFont="1" applyAlignment="1">
      <alignment horizontal="left"/>
    </xf>
    <xf numFmtId="0" fontId="43" fillId="0" borderId="0" xfId="128" applyFont="1" applyAlignment="1">
      <alignment horizontal="left" vertical="top" wrapText="1"/>
    </xf>
    <xf numFmtId="0" fontId="3" fillId="0" borderId="0" xfId="0" applyFont="1" applyAlignment="1">
      <alignment wrapText="1"/>
    </xf>
    <xf numFmtId="0" fontId="43" fillId="0" borderId="0" xfId="0" applyFont="1" applyAlignment="1">
      <alignment wrapText="1"/>
    </xf>
    <xf numFmtId="0" fontId="6"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43" fillId="0" borderId="0" xfId="0" applyFont="1" applyAlignment="1">
      <alignment horizontal="left" vertical="top"/>
    </xf>
    <xf numFmtId="0" fontId="50" fillId="0" borderId="0" xfId="0" applyFont="1" applyAlignment="1">
      <alignment horizontal="left" vertical="top" wrapText="1"/>
    </xf>
    <xf numFmtId="0" fontId="44" fillId="0" borderId="15" xfId="0" applyFont="1" applyBorder="1" applyAlignment="1">
      <alignment horizontal="center"/>
    </xf>
    <xf numFmtId="0" fontId="44" fillId="0" borderId="4" xfId="0" applyFont="1" applyBorder="1" applyAlignment="1">
      <alignment horizontal="center"/>
    </xf>
    <xf numFmtId="0" fontId="44" fillId="0" borderId="16" xfId="0" applyFont="1" applyBorder="1" applyAlignment="1">
      <alignment horizontal="center"/>
    </xf>
    <xf numFmtId="15" fontId="44" fillId="0" borderId="17" xfId="0" quotePrefix="1" applyNumberFormat="1" applyFont="1" applyBorder="1" applyAlignment="1">
      <alignment horizontal="center" wrapText="1"/>
    </xf>
    <xf numFmtId="15" fontId="44" fillId="0" borderId="3" xfId="0" quotePrefix="1" applyNumberFormat="1" applyFont="1" applyBorder="1" applyAlignment="1">
      <alignment horizontal="center" wrapText="1"/>
    </xf>
    <xf numFmtId="15" fontId="44" fillId="0" borderId="18" xfId="0" quotePrefix="1" applyNumberFormat="1" applyFont="1" applyBorder="1" applyAlignment="1">
      <alignment horizontal="center" wrapText="1"/>
    </xf>
    <xf numFmtId="15" fontId="44" fillId="0" borderId="13" xfId="0" quotePrefix="1" applyNumberFormat="1" applyFont="1" applyBorder="1" applyAlignment="1">
      <alignment horizontal="center" wrapText="1"/>
    </xf>
    <xf numFmtId="15" fontId="44" fillId="0" borderId="6" xfId="0" quotePrefix="1" applyNumberFormat="1" applyFont="1" applyBorder="1" applyAlignment="1">
      <alignment horizontal="center" wrapText="1"/>
    </xf>
    <xf numFmtId="15" fontId="44" fillId="0" borderId="14" xfId="0" quotePrefix="1" applyNumberFormat="1" applyFont="1" applyBorder="1" applyAlignment="1">
      <alignment horizont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3" fillId="0" borderId="0" xfId="0" applyFont="1" applyAlignment="1">
      <alignment horizontal="center" vertical="center" wrapText="1"/>
    </xf>
    <xf numFmtId="0" fontId="44" fillId="0" borderId="19"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19" xfId="0" applyFont="1" applyBorder="1" applyAlignment="1">
      <alignment horizontal="center" wrapText="1"/>
    </xf>
    <xf numFmtId="0" fontId="44" fillId="0" borderId="10" xfId="0" applyFont="1" applyBorder="1" applyAlignment="1">
      <alignment horizontal="center" wrapText="1"/>
    </xf>
    <xf numFmtId="0" fontId="44" fillId="11" borderId="0" xfId="0" applyFont="1" applyFill="1" applyAlignment="1">
      <alignment horizontal="center"/>
    </xf>
    <xf numFmtId="0" fontId="44" fillId="0" borderId="10" xfId="0" applyFont="1" applyBorder="1" applyAlignment="1">
      <alignment horizontal="center" vertical="center"/>
    </xf>
  </cellXfs>
  <cellStyles count="214">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13" xfId="210" xr:uid="{BB005F7B-6438-44BA-A540-23D83462C830}"/>
    <cellStyle name="??&amp;_x0012_?&amp;_x000b_?_x0008_*_x0007_?_x0007_ 13" xfId="211" xr:uid="{F6F70A95-3197-450F-A0B2-9F61D45C6795}"/>
    <cellStyle name="??&amp;_x0012_?&amp;_x000b_?_x0008_*_x0007_?_x0007__x0001__x0001_ 13" xfId="212" xr:uid="{18928E8B-AFE7-426B-AE0F-A771461A0BBC}"/>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13" xfId="213" xr:uid="{B8C599D8-B38D-43AA-9946-60982D7F89E6}"/>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2"/>
  <sheetViews>
    <sheetView tabSelected="1" zoomScaleNormal="100" workbookViewId="0"/>
  </sheetViews>
  <sheetFormatPr defaultRowHeight="15.75" customHeight="1"/>
  <cols>
    <col min="1" max="1" width="3" style="1" customWidth="1"/>
    <col min="2" max="2" width="120.140625" style="1" customWidth="1"/>
    <col min="3" max="3" width="6.85546875" style="24" customWidth="1"/>
    <col min="4" max="16384" width="9.140625" style="1"/>
  </cols>
  <sheetData>
    <row r="1" spans="1:4" ht="15.75" customHeight="1">
      <c r="A1" s="7" t="s">
        <v>69</v>
      </c>
    </row>
    <row r="2" spans="1:4" ht="15.75" customHeight="1">
      <c r="A2" s="7" t="s">
        <v>70</v>
      </c>
    </row>
    <row r="5" spans="1:4" ht="15.75" customHeight="1">
      <c r="A5" s="1" t="s">
        <v>71</v>
      </c>
      <c r="C5" s="24" t="s">
        <v>75</v>
      </c>
      <c r="D5" s="1" t="s">
        <v>95</v>
      </c>
    </row>
    <row r="6" spans="1:4" ht="15.75" customHeight="1">
      <c r="B6" s="15" t="s">
        <v>300</v>
      </c>
      <c r="C6" s="24">
        <v>1</v>
      </c>
    </row>
    <row r="7" spans="1:4" ht="15.75" customHeight="1">
      <c r="B7" s="15" t="s">
        <v>284</v>
      </c>
      <c r="C7" s="24">
        <v>2</v>
      </c>
    </row>
    <row r="8" spans="1:4" ht="15.75" customHeight="1">
      <c r="B8" s="15" t="s">
        <v>292</v>
      </c>
      <c r="C8" s="24">
        <v>3</v>
      </c>
    </row>
    <row r="10" spans="1:4" ht="15.75" customHeight="1">
      <c r="A10" s="1" t="s">
        <v>72</v>
      </c>
    </row>
    <row r="11" spans="1:4" ht="15.75" customHeight="1">
      <c r="B11" s="15" t="s">
        <v>261</v>
      </c>
      <c r="C11" s="24">
        <v>4</v>
      </c>
    </row>
    <row r="12" spans="1:4" ht="15.75" customHeight="1">
      <c r="B12" s="15" t="s">
        <v>262</v>
      </c>
      <c r="C12" s="24">
        <v>5</v>
      </c>
    </row>
    <row r="13" spans="1:4" ht="15.75" customHeight="1">
      <c r="B13" s="15" t="s">
        <v>263</v>
      </c>
      <c r="C13" s="24">
        <v>6</v>
      </c>
    </row>
    <row r="14" spans="1:4" ht="15.75" hidden="1" customHeight="1">
      <c r="B14" s="15" t="s">
        <v>129</v>
      </c>
      <c r="C14" s="24">
        <v>7</v>
      </c>
    </row>
    <row r="16" spans="1:4" ht="15.75" customHeight="1">
      <c r="A16" s="1" t="s">
        <v>73</v>
      </c>
    </row>
    <row r="17" spans="2:3" ht="15.75" customHeight="1">
      <c r="B17" s="15" t="s">
        <v>285</v>
      </c>
      <c r="C17" s="24">
        <v>7</v>
      </c>
    </row>
    <row r="18" spans="2:3" ht="15.75" customHeight="1">
      <c r="B18" s="15" t="s">
        <v>301</v>
      </c>
      <c r="C18" s="24">
        <v>8</v>
      </c>
    </row>
    <row r="19" spans="2:3" ht="15.75" customHeight="1">
      <c r="B19" s="15" t="s">
        <v>286</v>
      </c>
      <c r="C19" s="24">
        <v>9</v>
      </c>
    </row>
    <row r="20" spans="2:3" ht="15.75" customHeight="1">
      <c r="B20" s="15" t="s">
        <v>246</v>
      </c>
      <c r="C20" s="24">
        <v>10</v>
      </c>
    </row>
    <row r="21" spans="2:3" ht="15.75" customHeight="1">
      <c r="B21" s="15" t="s">
        <v>74</v>
      </c>
      <c r="C21" s="24">
        <v>11</v>
      </c>
    </row>
    <row r="22" spans="2:3" ht="15.75" customHeight="1">
      <c r="B22" s="15" t="s">
        <v>287</v>
      </c>
      <c r="C22" s="24">
        <v>12</v>
      </c>
    </row>
    <row r="23" spans="2:3" ht="15.75" customHeight="1">
      <c r="B23" s="15" t="s">
        <v>247</v>
      </c>
      <c r="C23" s="24">
        <v>13</v>
      </c>
    </row>
    <row r="24" spans="2:3" ht="15.75" customHeight="1">
      <c r="B24" s="15" t="s">
        <v>288</v>
      </c>
      <c r="C24" s="24">
        <v>14</v>
      </c>
    </row>
    <row r="25" spans="2:3" ht="15.75" customHeight="1">
      <c r="B25" s="15" t="s">
        <v>248</v>
      </c>
      <c r="C25" s="24">
        <v>15</v>
      </c>
    </row>
    <row r="26" spans="2:3" ht="15.75" customHeight="1">
      <c r="B26" s="15" t="s">
        <v>289</v>
      </c>
      <c r="C26" s="24">
        <v>16</v>
      </c>
    </row>
    <row r="27" spans="2:3" ht="15.75" customHeight="1">
      <c r="B27" s="15" t="s">
        <v>249</v>
      </c>
      <c r="C27" s="24">
        <v>17</v>
      </c>
    </row>
    <row r="28" spans="2:3" ht="15.75" customHeight="1">
      <c r="B28" s="15" t="s">
        <v>216</v>
      </c>
      <c r="C28" s="24">
        <v>18</v>
      </c>
    </row>
    <row r="29" spans="2:3" ht="15.75" customHeight="1">
      <c r="B29" s="15"/>
    </row>
    <row r="30" spans="2:3" ht="15.75" hidden="1" customHeight="1">
      <c r="B30" s="15" t="s">
        <v>196</v>
      </c>
    </row>
    <row r="31" spans="2:3" ht="15.75" hidden="1" customHeight="1">
      <c r="B31" s="15" t="s">
        <v>191</v>
      </c>
    </row>
    <row r="42" spans="2:2" ht="15.75" customHeight="1">
      <c r="B42" s="1" t="s">
        <v>95</v>
      </c>
    </row>
  </sheetData>
  <sheetProtection algorithmName="SHA-512" hashValue="DRxDrt0BONDj0SkxcuUKW7oT0xyXEWfHW8bcRd/jTGf0mxKZc9f21ZWcwwnBuptXhHpem5RpAPwdHBKZB8gXKQ==" saltValue="YOLAKlD81mpW3VH/LcYO0g==" spinCount="100000" sheet="1" objects="1" scenarios="1"/>
  <hyperlinks>
    <hyperlink ref="B11" location="LDG!A1" display="Life Sciences and Diagnostics Markets Group (LDG) Segment Results" xr:uid="{00000000-0004-0000-0000-000000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4'23 vs Q4'22)" xr:uid="{00000000-0004-0000-0000-000004000000}"/>
    <hyperlink ref="B21" location="'Net Income &amp; EPS Trend'!A1" display="Net Income &amp; EPS - Trend" xr:uid="{00000000-0004-0000-0000-000005000000}"/>
    <hyperlink ref="B7" location="'Balance Sheet'!A1" display="Condensed Consolidated Balance Sheet as of October 31, 2023 and October 31, 2022" xr:uid="{00000000-0004-0000-0000-000006000000}"/>
    <hyperlink ref="B8" location="'Cash Flow'!A1" display="Condensed Consolidated Statement of Cash Flows (Years Ended October 31, 2023 and 2022)" xr:uid="{00000000-0004-0000-0000-000007000000}"/>
    <hyperlink ref="B24" location="'Core Revenue by Region (QTD)'!A1" display="Core Revenue by Region (Q4'23 vs Q4'22)" xr:uid="{00000000-0004-0000-0000-000008000000}"/>
    <hyperlink ref="B6" location="'P&amp;L'!A1" display="Condensed Consolidated Statement of Operations (Three Months and Years Ended October 31, 2023 and 2022)" xr:uid="{00000000-0004-0000-0000-000009000000}"/>
    <hyperlink ref="B17" location="'Non-GAAP GM_RD_SGA__OI Rec(QTD)'!A1" display="Gross Margin, R&amp;D, SG&amp;A and Interest Income (Expense), Net &amp; Other Income (Expense), Net - GAAP to Non-GAAP (Q2'25 vs Q2'24)" xr:uid="{00000000-0004-0000-0000-00000A000000}"/>
    <hyperlink ref="B19" location="'Non-GAAP OM (QTD)'!A1" display="Non-GAAP Income from Operations and Operating Margin (Q4'23 vs Q4'22)" xr:uid="{00000000-0004-0000-0000-00000B000000}"/>
    <hyperlink ref="B23" location="'Core Revenue by Segment (YTD)'!A1" display="Core Revenue by Segment (FY23 vs FY22)" xr:uid="{00000000-0004-0000-0000-00000C000000}"/>
    <hyperlink ref="B25" location="'Core Revenue by Region (YTD)'!A1" display="Core Revenue by Region (FY23 vs FY22)" xr:uid="{00000000-0004-0000-0000-00000D000000}"/>
    <hyperlink ref="B18" location="'Non-GAAP GM_RD_SGA__OI Rec(YTD)'!A1" display="Gross Margin, R&amp;D, SG&amp;A and Interest Income (Expense), Net &amp; Other Income (Expense), Net - GAAP to Non-GAAP (FY25 vs FY24)" xr:uid="{00000000-0004-0000-0000-00000E000000}"/>
    <hyperlink ref="B20" location="'Non-GAAP OM (YTD)'!A1" display="Non-GAAP Income from Operations and Operating Margin (FY23 vs FY22)" xr:uid="{00000000-0004-0000-0000-00000F000000}"/>
    <hyperlink ref="B28" location="'Net Debt to Adj EBITDA Ratio'!A1" display="Net Debt to Adjusted EBITDA Ratio" xr:uid="{1FA1A04A-F79A-4322-BF06-2F6D82F579BA}"/>
    <hyperlink ref="B26" location="'Core Revenue by Market (QTD)'!A1" display="Core Revenue by Market (Q4'23 vs Q4'22)" xr:uid="{0306D9D1-9BDB-4DE8-8131-1B3C82D4DA30}"/>
    <hyperlink ref="B27" location="'Core Revenue by Market (YTD)'!A1" display="Core Revenue by Market (FY23 vs FY22)" xr:uid="{5A816D07-79B7-4AA3-B1B3-FDA2C9836365}"/>
    <hyperlink ref="B30" location="'2-Yr Stack Core Rev Growth %'!A1" display="Two-Year Stack Core Revenue Growth Percentage" xr:uid="{8338A627-B81C-4E68-90F3-2345B21E9501}"/>
    <hyperlink ref="B31" location="'2-Yr Stack Core Rev Growth YTD'!A1" display="Two-Year Stack Core Revenue Growth Percentage (FY21 vs FY19)" xr:uid="{AFB9D94B-1F81-44C4-8A37-198A65186E9D}"/>
    <hyperlink ref="B12" location="ACG!A1" display="Agilent CrossLab Group (ACG) Segment Results" xr:uid="{D5F6BEA1-D437-47B5-B6E0-B314A2944C7D}"/>
  </hyperlinks>
  <pageMargins left="0.7" right="0.7" top="0.75" bottom="0.75" header="0.3" footer="0.3"/>
  <pageSetup scale="6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L39"/>
  <sheetViews>
    <sheetView zoomScaleNormal="100" workbookViewId="0">
      <selection sqref="A1:I1"/>
    </sheetView>
  </sheetViews>
  <sheetFormatPr defaultRowHeight="12.75"/>
  <cols>
    <col min="1" max="1" width="54" style="29" customWidth="1"/>
    <col min="2" max="3" width="13.42578125" style="29" customWidth="1"/>
    <col min="4" max="4" width="2.7109375" style="29" customWidth="1"/>
    <col min="5" max="5" width="13.28515625" style="29" customWidth="1"/>
    <col min="6" max="6" width="13.42578125" style="29" customWidth="1"/>
    <col min="7" max="7" width="2.7109375" style="29" customWidth="1"/>
    <col min="8" max="8" width="13.42578125" style="29" customWidth="1"/>
    <col min="9" max="9" width="2.7109375" style="29" customWidth="1"/>
    <col min="10" max="16384" width="9.140625" style="29"/>
  </cols>
  <sheetData>
    <row r="1" spans="1:9" ht="15.75">
      <c r="A1" s="166" t="s">
        <v>0</v>
      </c>
      <c r="B1" s="166"/>
      <c r="C1" s="166"/>
      <c r="D1" s="166"/>
      <c r="E1" s="166"/>
      <c r="F1" s="166"/>
      <c r="G1" s="166"/>
      <c r="H1" s="166"/>
      <c r="I1" s="166"/>
    </row>
    <row r="2" spans="1:9" ht="15.75" customHeight="1">
      <c r="A2" s="167" t="s">
        <v>149</v>
      </c>
      <c r="B2" s="167"/>
      <c r="C2" s="167"/>
      <c r="D2" s="167"/>
      <c r="E2" s="167"/>
      <c r="F2" s="167"/>
      <c r="G2" s="167"/>
      <c r="H2" s="167"/>
      <c r="I2" s="167"/>
    </row>
    <row r="3" spans="1:9" ht="15.75">
      <c r="A3" s="166" t="s">
        <v>100</v>
      </c>
      <c r="B3" s="166"/>
      <c r="C3" s="166"/>
      <c r="D3" s="166"/>
      <c r="E3" s="166"/>
      <c r="F3" s="166"/>
      <c r="G3" s="166"/>
      <c r="H3" s="166"/>
      <c r="I3" s="166"/>
    </row>
    <row r="4" spans="1:9" ht="15.75">
      <c r="A4" s="166" t="s">
        <v>2</v>
      </c>
      <c r="B4" s="166"/>
      <c r="C4" s="166"/>
      <c r="D4" s="166"/>
      <c r="E4" s="166"/>
      <c r="F4" s="166"/>
      <c r="G4" s="166"/>
      <c r="H4" s="166"/>
      <c r="I4" s="166"/>
    </row>
    <row r="5" spans="1:9" ht="15.75">
      <c r="A5" s="166" t="s">
        <v>3</v>
      </c>
      <c r="B5" s="166"/>
      <c r="C5" s="166"/>
      <c r="D5" s="166"/>
      <c r="E5" s="166"/>
      <c r="F5" s="166"/>
      <c r="G5" s="166"/>
      <c r="H5" s="166"/>
      <c r="I5" s="166"/>
    </row>
    <row r="6" spans="1:9" ht="15.75">
      <c r="A6" s="49"/>
      <c r="B6" s="49"/>
      <c r="C6" s="49"/>
      <c r="D6" s="49"/>
      <c r="E6" s="49"/>
      <c r="F6" s="49"/>
      <c r="G6" s="49"/>
      <c r="H6" s="49"/>
    </row>
    <row r="7" spans="1:9" ht="14.25">
      <c r="A7" s="30"/>
      <c r="B7" s="31"/>
      <c r="C7" s="30"/>
      <c r="D7" s="31"/>
      <c r="E7" s="31"/>
      <c r="F7" s="30"/>
      <c r="G7" s="32"/>
      <c r="H7" s="10" t="s">
        <v>87</v>
      </c>
    </row>
    <row r="8" spans="1:9" ht="14.25">
      <c r="A8" s="30"/>
      <c r="B8" s="33"/>
      <c r="C8" s="33" t="s">
        <v>101</v>
      </c>
      <c r="D8" s="33"/>
      <c r="E8" s="33"/>
      <c r="F8" s="33" t="s">
        <v>101</v>
      </c>
      <c r="G8" s="32"/>
      <c r="H8" s="10" t="s">
        <v>131</v>
      </c>
    </row>
    <row r="9" spans="1:9" ht="15" thickBot="1">
      <c r="A9" s="51"/>
      <c r="B9" s="34" t="s">
        <v>282</v>
      </c>
      <c r="C9" s="34" t="s">
        <v>102</v>
      </c>
      <c r="D9" s="51"/>
      <c r="E9" s="34" t="s">
        <v>242</v>
      </c>
      <c r="F9" s="34" t="s">
        <v>102</v>
      </c>
      <c r="G9" s="32"/>
      <c r="H9" s="47" t="s">
        <v>4</v>
      </c>
    </row>
    <row r="10" spans="1:9" ht="14.25">
      <c r="A10" s="30"/>
      <c r="B10" s="30"/>
      <c r="C10" s="30"/>
      <c r="D10" s="30"/>
      <c r="E10" s="30"/>
      <c r="F10" s="30"/>
      <c r="G10" s="32"/>
      <c r="H10" s="52"/>
    </row>
    <row r="11" spans="1:9" ht="14.25">
      <c r="A11" s="35" t="s">
        <v>234</v>
      </c>
      <c r="B11" s="46">
        <v>1861</v>
      </c>
      <c r="C11" s="30"/>
      <c r="D11" s="36"/>
      <c r="E11" s="46">
        <v>1701</v>
      </c>
      <c r="F11" s="30"/>
      <c r="G11" s="32"/>
      <c r="H11" s="52"/>
    </row>
    <row r="12" spans="1:9" ht="14.25">
      <c r="A12" s="35"/>
      <c r="B12" s="38"/>
      <c r="C12" s="30"/>
      <c r="D12" s="37"/>
      <c r="E12" s="38"/>
      <c r="F12" s="30"/>
      <c r="G12" s="32"/>
      <c r="H12" s="52"/>
    </row>
    <row r="13" spans="1:9" ht="14.25">
      <c r="A13" s="35" t="s">
        <v>103</v>
      </c>
      <c r="B13" s="38"/>
      <c r="C13" s="30"/>
      <c r="D13" s="37"/>
      <c r="E13" s="38"/>
      <c r="F13" s="30"/>
      <c r="G13" s="32"/>
      <c r="H13" s="52"/>
    </row>
    <row r="14" spans="1:9" ht="14.25">
      <c r="A14" s="35" t="s">
        <v>104</v>
      </c>
      <c r="B14" s="44">
        <v>443</v>
      </c>
      <c r="C14" s="48">
        <f>B14/B11</f>
        <v>0.23804406233207953</v>
      </c>
      <c r="D14" s="45"/>
      <c r="E14" s="44">
        <v>408</v>
      </c>
      <c r="F14" s="48">
        <f>E14/E11</f>
        <v>0.23985890652557318</v>
      </c>
      <c r="G14" s="32"/>
      <c r="H14" s="24"/>
    </row>
    <row r="15" spans="1:9" ht="14.25">
      <c r="A15" s="30" t="s">
        <v>217</v>
      </c>
      <c r="B15" s="39"/>
      <c r="C15" s="60"/>
      <c r="D15" s="37"/>
      <c r="E15" s="39"/>
      <c r="F15" s="60"/>
      <c r="G15" s="32"/>
      <c r="H15" s="52"/>
    </row>
    <row r="16" spans="1:9" ht="14.25">
      <c r="A16" s="30" t="s">
        <v>219</v>
      </c>
      <c r="B16" s="57">
        <v>8</v>
      </c>
      <c r="C16" s="60"/>
      <c r="D16" s="37"/>
      <c r="E16" s="53">
        <v>5</v>
      </c>
      <c r="F16" s="60"/>
      <c r="G16" s="32"/>
      <c r="H16" s="52"/>
    </row>
    <row r="17" spans="1:12" ht="14.25">
      <c r="A17" s="30" t="s">
        <v>226</v>
      </c>
      <c r="B17" s="57">
        <v>23</v>
      </c>
      <c r="C17" s="60"/>
      <c r="D17" s="37"/>
      <c r="E17" s="57">
        <v>25</v>
      </c>
      <c r="F17" s="60"/>
      <c r="G17" s="32"/>
      <c r="H17" s="52"/>
    </row>
    <row r="18" spans="1:12" ht="14.25">
      <c r="A18" s="30" t="s">
        <v>227</v>
      </c>
      <c r="B18" s="53">
        <v>21</v>
      </c>
      <c r="C18" s="60"/>
      <c r="D18" s="37"/>
      <c r="E18" s="53">
        <v>6</v>
      </c>
      <c r="F18" s="60"/>
      <c r="G18" s="32"/>
      <c r="H18" s="52"/>
    </row>
    <row r="19" spans="1:12" ht="14.25">
      <c r="A19" s="30" t="s">
        <v>228</v>
      </c>
      <c r="B19" s="57">
        <v>4</v>
      </c>
      <c r="C19" s="60"/>
      <c r="D19" s="37"/>
      <c r="E19" s="57">
        <v>7</v>
      </c>
      <c r="F19" s="60"/>
      <c r="G19" s="32"/>
      <c r="H19" s="52"/>
    </row>
    <row r="20" spans="1:12" ht="14.25">
      <c r="A20" s="30" t="s">
        <v>229</v>
      </c>
      <c r="B20" s="57">
        <v>6</v>
      </c>
      <c r="C20" s="60"/>
      <c r="D20" s="37"/>
      <c r="E20" s="57">
        <v>15</v>
      </c>
      <c r="F20" s="60"/>
      <c r="G20" s="32"/>
      <c r="H20" s="52"/>
    </row>
    <row r="21" spans="1:12" ht="15" thickBot="1">
      <c r="A21" s="40" t="s">
        <v>107</v>
      </c>
      <c r="B21" s="64">
        <f>SUM(B14:B20)</f>
        <v>505</v>
      </c>
      <c r="C21" s="48">
        <f>B21/B11+0.001</f>
        <v>0.27235948414830735</v>
      </c>
      <c r="D21" s="37"/>
      <c r="E21" s="64">
        <f>SUM(E14:E20)</f>
        <v>466</v>
      </c>
      <c r="F21" s="48">
        <f>E21/E11</f>
        <v>0.27395649617871842</v>
      </c>
      <c r="G21" s="32"/>
      <c r="H21" s="138">
        <f>C21-F21</f>
        <v>-1.5970120304110713E-3</v>
      </c>
    </row>
    <row r="22" spans="1:12" ht="13.7" customHeight="1" thickTop="1">
      <c r="A22" s="30"/>
      <c r="B22" s="30"/>
      <c r="C22" s="32"/>
      <c r="D22" s="30"/>
      <c r="E22" s="30"/>
      <c r="F22" s="32"/>
    </row>
    <row r="23" spans="1:12" ht="13.7" customHeight="1">
      <c r="A23" s="30"/>
      <c r="B23" s="30"/>
      <c r="C23" s="32"/>
      <c r="D23" s="30"/>
      <c r="E23" s="30"/>
      <c r="F23" s="32"/>
    </row>
    <row r="24" spans="1:12" ht="13.7" customHeight="1">
      <c r="A24" s="30"/>
      <c r="B24" s="30"/>
      <c r="C24" s="32"/>
      <c r="D24" s="30"/>
      <c r="E24" s="30"/>
      <c r="F24" s="32"/>
    </row>
    <row r="25" spans="1:12" ht="14.25" customHeight="1">
      <c r="A25" s="41"/>
      <c r="B25" s="41"/>
      <c r="C25" s="41"/>
      <c r="D25" s="41"/>
      <c r="E25" s="32"/>
    </row>
    <row r="26" spans="1:12" ht="46.5" customHeight="1">
      <c r="A26" s="162" t="s">
        <v>279</v>
      </c>
      <c r="B26" s="162"/>
      <c r="C26" s="162"/>
      <c r="D26" s="162"/>
      <c r="E26" s="162"/>
      <c r="F26" s="162"/>
      <c r="G26" s="162"/>
      <c r="H26" s="162"/>
      <c r="I26" s="162"/>
      <c r="J26" s="42"/>
      <c r="K26" s="42"/>
      <c r="L26" s="42"/>
    </row>
    <row r="27" spans="1:12" ht="14.25" customHeight="1">
      <c r="A27" s="30"/>
      <c r="B27" s="30"/>
      <c r="C27" s="30"/>
      <c r="D27" s="30"/>
      <c r="E27" s="32"/>
      <c r="I27" s="42"/>
      <c r="J27" s="42"/>
      <c r="K27" s="42"/>
      <c r="L27" s="42"/>
    </row>
    <row r="28" spans="1:12" ht="84.75" customHeight="1">
      <c r="A28" s="171" t="s">
        <v>109</v>
      </c>
      <c r="B28" s="171"/>
      <c r="C28" s="171"/>
      <c r="D28" s="171"/>
      <c r="E28" s="171"/>
      <c r="F28" s="171"/>
      <c r="G28" s="171"/>
      <c r="H28" s="171"/>
      <c r="I28" s="171"/>
      <c r="J28" s="41"/>
      <c r="K28" s="41"/>
      <c r="L28" s="41"/>
    </row>
    <row r="29" spans="1:12" ht="13.7" customHeight="1">
      <c r="A29" s="43"/>
      <c r="B29" s="43"/>
      <c r="C29" s="43"/>
      <c r="D29" s="43"/>
      <c r="E29" s="42"/>
      <c r="F29" s="42"/>
      <c r="G29" s="42"/>
      <c r="H29" s="42"/>
    </row>
    <row r="30" spans="1:12" ht="44.45" customHeight="1">
      <c r="A30" s="168" t="s">
        <v>67</v>
      </c>
      <c r="B30" s="168"/>
      <c r="C30" s="168"/>
      <c r="D30" s="168"/>
      <c r="E30" s="168"/>
      <c r="F30" s="168"/>
      <c r="G30" s="168"/>
      <c r="H30" s="168"/>
      <c r="I30" s="168"/>
    </row>
    <row r="31" spans="1:12" ht="13.7" customHeight="1">
      <c r="A31" s="165"/>
      <c r="B31" s="165"/>
      <c r="C31" s="165"/>
      <c r="D31" s="165"/>
    </row>
    <row r="32" spans="1:12">
      <c r="A32" s="170" t="s">
        <v>106</v>
      </c>
      <c r="B32" s="170"/>
      <c r="C32" s="170"/>
      <c r="D32" s="170"/>
      <c r="E32" s="170"/>
      <c r="F32" s="170"/>
      <c r="G32" s="170"/>
      <c r="H32" s="170"/>
      <c r="I32" s="170"/>
    </row>
    <row r="34" spans="1:8">
      <c r="A34" s="152"/>
      <c r="B34" s="152"/>
      <c r="C34" s="152"/>
      <c r="D34" s="152"/>
      <c r="E34" s="152"/>
      <c r="F34" s="152"/>
    </row>
    <row r="39" spans="1:8">
      <c r="A39" s="169" t="str">
        <f>CONCATENATE(Index!$C$5,Index!$D$5,Index!C19)</f>
        <v>Page 9</v>
      </c>
      <c r="B39" s="169"/>
      <c r="C39" s="169"/>
      <c r="D39" s="169"/>
      <c r="E39" s="169"/>
      <c r="F39" s="169"/>
      <c r="G39" s="169"/>
      <c r="H39" s="169"/>
    </row>
  </sheetData>
  <sheetProtection algorithmName="SHA-512" hashValue="w5MMfJRw1UXloxpeQWN1PmGn1lA4TmPZXYwCzaNoUB87mb+S6HuQaYjk3aldbz3DW2grSq/Yw0NrtCXCykXhwg==" saltValue="NOiHFwRUTOMsF3mnYvrRsg==" spinCount="100000" sheet="1" objects="1" scenarios="1"/>
  <mergeCells count="12">
    <mergeCell ref="A30:I30"/>
    <mergeCell ref="A34:F34"/>
    <mergeCell ref="A39:H39"/>
    <mergeCell ref="A1:I1"/>
    <mergeCell ref="A2:I2"/>
    <mergeCell ref="A3:I3"/>
    <mergeCell ref="A31:D31"/>
    <mergeCell ref="A32:I32"/>
    <mergeCell ref="A4:I4"/>
    <mergeCell ref="A5:I5"/>
    <mergeCell ref="A26:I26"/>
    <mergeCell ref="A28:I28"/>
  </mergeCells>
  <pageMargins left="0.7" right="0.7" top="0.75" bottom="0.75" header="0.3" footer="0.3"/>
  <pageSetup scale="69" orientation="portrait" r:id="rId1"/>
  <colBreaks count="1" manualBreakCount="1">
    <brk id="5"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39B9-0484-4E88-8FA2-F1AFC5763ADC}">
  <sheetPr codeName="Sheet18">
    <pageSetUpPr fitToPage="1"/>
  </sheetPr>
  <dimension ref="A1:L41"/>
  <sheetViews>
    <sheetView zoomScaleNormal="100" workbookViewId="0">
      <selection sqref="A1:I1"/>
    </sheetView>
  </sheetViews>
  <sheetFormatPr defaultRowHeight="12.75"/>
  <cols>
    <col min="1" max="1" width="54" style="29" customWidth="1"/>
    <col min="2" max="3" width="13.42578125" style="29" customWidth="1"/>
    <col min="4" max="4" width="2.7109375" style="29" customWidth="1"/>
    <col min="5" max="5" width="13.28515625" style="29" customWidth="1"/>
    <col min="6" max="6" width="13.42578125" style="29" customWidth="1"/>
    <col min="7" max="7" width="2.7109375" style="29" customWidth="1"/>
    <col min="8" max="8" width="13.42578125" style="29" customWidth="1"/>
    <col min="9" max="9" width="2.7109375" style="29" customWidth="1"/>
    <col min="10" max="16384" width="9.140625" style="29"/>
  </cols>
  <sheetData>
    <row r="1" spans="1:9" ht="15.75">
      <c r="A1" s="166" t="s">
        <v>0</v>
      </c>
      <c r="B1" s="166"/>
      <c r="C1" s="166"/>
      <c r="D1" s="166"/>
      <c r="E1" s="166"/>
      <c r="F1" s="166"/>
      <c r="G1" s="166"/>
      <c r="H1" s="166"/>
      <c r="I1" s="166"/>
    </row>
    <row r="2" spans="1:9" ht="15.75" customHeight="1">
      <c r="A2" s="167" t="s">
        <v>149</v>
      </c>
      <c r="B2" s="167"/>
      <c r="C2" s="167"/>
      <c r="D2" s="167"/>
      <c r="E2" s="167"/>
      <c r="F2" s="167"/>
      <c r="G2" s="167"/>
      <c r="H2" s="167"/>
      <c r="I2" s="167"/>
    </row>
    <row r="3" spans="1:9" ht="15.75">
      <c r="A3" s="166" t="s">
        <v>100</v>
      </c>
      <c r="B3" s="166"/>
      <c r="C3" s="166"/>
      <c r="D3" s="166"/>
      <c r="E3" s="166"/>
      <c r="F3" s="166"/>
      <c r="G3" s="166"/>
      <c r="H3" s="166"/>
      <c r="I3" s="166"/>
    </row>
    <row r="4" spans="1:9" ht="15.75">
      <c r="A4" s="166" t="s">
        <v>2</v>
      </c>
      <c r="B4" s="166"/>
      <c r="C4" s="166"/>
      <c r="D4" s="166"/>
      <c r="E4" s="166"/>
      <c r="F4" s="166"/>
      <c r="G4" s="166"/>
      <c r="H4" s="166"/>
      <c r="I4" s="166"/>
    </row>
    <row r="5" spans="1:9" ht="15.75">
      <c r="A5" s="166" t="s">
        <v>3</v>
      </c>
      <c r="B5" s="166"/>
      <c r="C5" s="166"/>
      <c r="D5" s="166"/>
      <c r="E5" s="166"/>
      <c r="F5" s="166"/>
      <c r="G5" s="166"/>
      <c r="H5" s="166"/>
      <c r="I5" s="166"/>
    </row>
    <row r="6" spans="1:9" ht="15.75">
      <c r="A6" s="49"/>
      <c r="B6" s="49"/>
      <c r="C6" s="49"/>
      <c r="D6" s="49"/>
      <c r="E6" s="49"/>
      <c r="F6" s="49"/>
      <c r="G6" s="49"/>
      <c r="H6" s="49"/>
    </row>
    <row r="7" spans="1:9" ht="14.25">
      <c r="A7" s="30"/>
      <c r="B7" s="31"/>
      <c r="C7" s="30"/>
      <c r="D7" s="31"/>
      <c r="E7" s="31"/>
      <c r="F7" s="30"/>
      <c r="G7" s="32"/>
      <c r="H7" s="10" t="s">
        <v>87</v>
      </c>
    </row>
    <row r="8" spans="1:9" ht="14.25">
      <c r="A8" s="30"/>
      <c r="B8" s="33"/>
      <c r="C8" s="33" t="s">
        <v>101</v>
      </c>
      <c r="D8" s="33"/>
      <c r="E8" s="33"/>
      <c r="F8" s="33" t="s">
        <v>101</v>
      </c>
      <c r="G8" s="32"/>
      <c r="H8" s="10" t="s">
        <v>131</v>
      </c>
    </row>
    <row r="9" spans="1:9" ht="15" thickBot="1">
      <c r="A9" s="51"/>
      <c r="B9" s="34" t="s">
        <v>255</v>
      </c>
      <c r="C9" s="34" t="s">
        <v>102</v>
      </c>
      <c r="D9" s="51"/>
      <c r="E9" s="34" t="s">
        <v>211</v>
      </c>
      <c r="F9" s="34" t="s">
        <v>102</v>
      </c>
      <c r="G9" s="32"/>
      <c r="H9" s="47" t="s">
        <v>4</v>
      </c>
    </row>
    <row r="10" spans="1:9" ht="14.25">
      <c r="A10" s="30"/>
      <c r="B10" s="30"/>
      <c r="C10" s="30"/>
      <c r="D10" s="30"/>
      <c r="E10" s="30"/>
      <c r="F10" s="30"/>
      <c r="G10" s="32"/>
      <c r="H10" s="52"/>
    </row>
    <row r="11" spans="1:9" ht="14.25">
      <c r="A11" s="35" t="s">
        <v>234</v>
      </c>
      <c r="B11" s="46">
        <v>6948</v>
      </c>
      <c r="C11" s="30"/>
      <c r="D11" s="36"/>
      <c r="E11" s="46">
        <v>6510</v>
      </c>
      <c r="F11" s="30"/>
      <c r="G11" s="32"/>
      <c r="H11" s="52"/>
    </row>
    <row r="12" spans="1:9" ht="14.25">
      <c r="A12" s="35"/>
      <c r="B12" s="38"/>
      <c r="C12" s="30"/>
      <c r="D12" s="37"/>
      <c r="E12" s="38"/>
      <c r="F12" s="30"/>
      <c r="G12" s="32"/>
      <c r="H12" s="52"/>
    </row>
    <row r="13" spans="1:9" ht="14.25">
      <c r="A13" s="35" t="s">
        <v>103</v>
      </c>
      <c r="B13" s="38"/>
      <c r="C13" s="30"/>
      <c r="D13" s="37"/>
      <c r="E13" s="38"/>
      <c r="F13" s="30"/>
      <c r="G13" s="32"/>
      <c r="H13" s="52"/>
    </row>
    <row r="14" spans="1:9" ht="14.25">
      <c r="A14" s="35" t="s">
        <v>104</v>
      </c>
      <c r="B14" s="44">
        <v>1479</v>
      </c>
      <c r="C14" s="48">
        <f>B14/B11</f>
        <v>0.21286701208981001</v>
      </c>
      <c r="D14" s="45"/>
      <c r="E14" s="44">
        <v>1488</v>
      </c>
      <c r="F14" s="48">
        <f>E14/E11</f>
        <v>0.22857142857142856</v>
      </c>
      <c r="G14" s="32"/>
      <c r="H14" s="24"/>
    </row>
    <row r="15" spans="1:9" ht="14.25">
      <c r="A15" s="30" t="s">
        <v>217</v>
      </c>
      <c r="B15" s="39"/>
      <c r="C15" s="60"/>
      <c r="D15" s="37"/>
      <c r="E15" s="39"/>
      <c r="F15" s="60"/>
      <c r="G15" s="32"/>
      <c r="H15" s="52"/>
    </row>
    <row r="16" spans="1:9" ht="14.25">
      <c r="A16" s="30" t="s">
        <v>219</v>
      </c>
      <c r="B16" s="57">
        <v>82</v>
      </c>
      <c r="C16" s="60"/>
      <c r="D16" s="37"/>
      <c r="E16" s="53">
        <v>76</v>
      </c>
      <c r="F16" s="60"/>
      <c r="G16" s="32"/>
      <c r="H16" s="52"/>
    </row>
    <row r="17" spans="1:12" ht="14.25">
      <c r="A17" s="30" t="s">
        <v>218</v>
      </c>
      <c r="B17" s="57" t="s">
        <v>134</v>
      </c>
      <c r="C17" s="60"/>
      <c r="D17" s="37"/>
      <c r="E17" s="53">
        <v>8</v>
      </c>
      <c r="F17" s="60"/>
      <c r="G17" s="32"/>
      <c r="H17" s="52"/>
    </row>
    <row r="18" spans="1:12" ht="14.25">
      <c r="A18" s="30" t="s">
        <v>226</v>
      </c>
      <c r="B18" s="57">
        <v>104</v>
      </c>
      <c r="C18" s="60"/>
      <c r="D18" s="37"/>
      <c r="E18" s="57">
        <v>102</v>
      </c>
      <c r="F18" s="60"/>
      <c r="G18" s="32"/>
      <c r="H18" s="52"/>
    </row>
    <row r="19" spans="1:12" ht="14.25">
      <c r="A19" s="30" t="s">
        <v>227</v>
      </c>
      <c r="B19" s="53">
        <v>69</v>
      </c>
      <c r="C19" s="60"/>
      <c r="D19" s="37"/>
      <c r="E19" s="53">
        <v>11</v>
      </c>
      <c r="F19" s="60"/>
      <c r="G19" s="32"/>
      <c r="H19" s="52"/>
    </row>
    <row r="20" spans="1:12" ht="14.25">
      <c r="A20" s="30" t="s">
        <v>228</v>
      </c>
      <c r="B20" s="57">
        <v>19</v>
      </c>
      <c r="C20" s="60"/>
      <c r="D20" s="37"/>
      <c r="E20" s="57">
        <v>12</v>
      </c>
      <c r="F20" s="60"/>
      <c r="G20" s="32"/>
      <c r="H20" s="52"/>
    </row>
    <row r="21" spans="1:12" ht="14.25">
      <c r="A21" s="30" t="s">
        <v>268</v>
      </c>
      <c r="B21" s="57">
        <v>1</v>
      </c>
      <c r="C21" s="60"/>
      <c r="D21" s="37"/>
      <c r="E21" s="57" t="s">
        <v>134</v>
      </c>
      <c r="F21" s="60"/>
      <c r="G21" s="32"/>
      <c r="H21" s="52"/>
    </row>
    <row r="22" spans="1:12" ht="14.25">
      <c r="A22" s="30" t="s">
        <v>229</v>
      </c>
      <c r="B22" s="57">
        <v>29</v>
      </c>
      <c r="C22" s="60"/>
      <c r="D22" s="37"/>
      <c r="E22" s="57">
        <v>24</v>
      </c>
      <c r="F22" s="60"/>
      <c r="G22" s="32"/>
      <c r="H22" s="52"/>
    </row>
    <row r="23" spans="1:12" ht="15" thickBot="1">
      <c r="A23" s="40" t="s">
        <v>107</v>
      </c>
      <c r="B23" s="64">
        <f>SUM(B14:B22)</f>
        <v>1783</v>
      </c>
      <c r="C23" s="48">
        <f>B23/B11</f>
        <v>0.25662061024755323</v>
      </c>
      <c r="D23" s="37"/>
      <c r="E23" s="64">
        <f>SUM(E14:E22)</f>
        <v>1721</v>
      </c>
      <c r="F23" s="48">
        <f>E23/E11</f>
        <v>0.26436251920122888</v>
      </c>
      <c r="G23" s="32"/>
      <c r="H23" s="138">
        <f>C23-F23+0.001</f>
        <v>-6.741908953675658E-3</v>
      </c>
      <c r="J23" s="140"/>
    </row>
    <row r="24" spans="1:12" ht="13.7" customHeight="1" thickTop="1">
      <c r="A24" s="30"/>
      <c r="B24" s="30"/>
      <c r="C24" s="32"/>
      <c r="D24" s="30"/>
      <c r="E24" s="30"/>
      <c r="F24" s="32"/>
    </row>
    <row r="25" spans="1:12" ht="13.7" customHeight="1">
      <c r="A25" s="30"/>
      <c r="B25" s="30"/>
      <c r="C25" s="32"/>
      <c r="D25" s="30"/>
      <c r="E25" s="30"/>
      <c r="F25" s="32"/>
    </row>
    <row r="26" spans="1:12" ht="13.7" customHeight="1">
      <c r="A26" s="30"/>
      <c r="B26" s="30"/>
      <c r="C26" s="32"/>
      <c r="D26" s="30"/>
      <c r="E26" s="30"/>
      <c r="F26" s="32"/>
    </row>
    <row r="27" spans="1:12" ht="14.25" customHeight="1">
      <c r="A27" s="41"/>
      <c r="B27" s="41"/>
      <c r="C27" s="41"/>
      <c r="D27" s="41"/>
      <c r="E27" s="32"/>
    </row>
    <row r="28" spans="1:12" ht="46.5" customHeight="1">
      <c r="A28" s="162" t="s">
        <v>303</v>
      </c>
      <c r="B28" s="162"/>
      <c r="C28" s="162"/>
      <c r="D28" s="162"/>
      <c r="E28" s="162"/>
      <c r="F28" s="162"/>
      <c r="G28" s="162"/>
      <c r="H28" s="162"/>
      <c r="I28" s="162"/>
      <c r="J28" s="42"/>
      <c r="K28" s="42"/>
      <c r="L28" s="42"/>
    </row>
    <row r="29" spans="1:12" ht="14.25" customHeight="1">
      <c r="A29" s="30"/>
      <c r="B29" s="30"/>
      <c r="C29" s="30"/>
      <c r="D29" s="30"/>
      <c r="E29" s="32"/>
      <c r="I29" s="42"/>
      <c r="J29" s="42"/>
      <c r="K29" s="42"/>
      <c r="L29" s="42"/>
    </row>
    <row r="30" spans="1:12" ht="84.75" customHeight="1">
      <c r="A30" s="171" t="s">
        <v>109</v>
      </c>
      <c r="B30" s="171"/>
      <c r="C30" s="171"/>
      <c r="D30" s="171"/>
      <c r="E30" s="171"/>
      <c r="F30" s="171"/>
      <c r="G30" s="171"/>
      <c r="H30" s="171"/>
      <c r="I30" s="171"/>
      <c r="J30" s="41"/>
      <c r="K30" s="41"/>
      <c r="L30" s="41"/>
    </row>
    <row r="31" spans="1:12" ht="13.7" customHeight="1">
      <c r="A31" s="43"/>
      <c r="B31" s="43"/>
      <c r="C31" s="43"/>
      <c r="D31" s="43"/>
      <c r="E31" s="42"/>
      <c r="F31" s="42"/>
      <c r="G31" s="42"/>
      <c r="H31" s="42"/>
    </row>
    <row r="32" spans="1:12" ht="44.45" customHeight="1">
      <c r="A32" s="168" t="s">
        <v>67</v>
      </c>
      <c r="B32" s="168"/>
      <c r="C32" s="168"/>
      <c r="D32" s="168"/>
      <c r="E32" s="168"/>
      <c r="F32" s="168"/>
      <c r="G32" s="168"/>
      <c r="H32" s="168"/>
      <c r="I32" s="168"/>
    </row>
    <row r="33" spans="1:9" ht="13.7" customHeight="1">
      <c r="A33" s="165"/>
      <c r="B33" s="165"/>
      <c r="C33" s="165"/>
      <c r="D33" s="165"/>
    </row>
    <row r="34" spans="1:9">
      <c r="A34" s="170" t="s">
        <v>106</v>
      </c>
      <c r="B34" s="170"/>
      <c r="C34" s="170"/>
      <c r="D34" s="170"/>
      <c r="E34" s="170"/>
      <c r="F34" s="170"/>
      <c r="G34" s="170"/>
      <c r="H34" s="170"/>
      <c r="I34" s="170"/>
    </row>
    <row r="36" spans="1:9">
      <c r="A36" s="152"/>
      <c r="B36" s="152"/>
      <c r="C36" s="152"/>
      <c r="D36" s="152"/>
      <c r="E36" s="152"/>
      <c r="F36" s="152"/>
    </row>
    <row r="41" spans="1:9">
      <c r="A41" s="169" t="str">
        <f>CONCATENATE(Index!$C$5,Index!$D$5,Index!C20)</f>
        <v>Page 10</v>
      </c>
      <c r="B41" s="169"/>
      <c r="C41" s="169"/>
      <c r="D41" s="169"/>
      <c r="E41" s="169"/>
      <c r="F41" s="169"/>
      <c r="G41" s="169"/>
      <c r="H41" s="169"/>
    </row>
  </sheetData>
  <sheetProtection algorithmName="SHA-512" hashValue="rTzSRqnBXUrpAd/XfXbGRETNPLqAkLFm+TDT4Bwo287AHJ1Pe6cT8aQixmOLSp9wvETbcnuoKguNHR9hak0G8A==" saltValue="yL8lzM5sRlBgQAgw9G4gIA==" spinCount="100000" sheet="1" objects="1" scenarios="1"/>
  <mergeCells count="12">
    <mergeCell ref="A41:H41"/>
    <mergeCell ref="A1:I1"/>
    <mergeCell ref="A2:I2"/>
    <mergeCell ref="A3:I3"/>
    <mergeCell ref="A4:I4"/>
    <mergeCell ref="A5:I5"/>
    <mergeCell ref="A28:I28"/>
    <mergeCell ref="A30:I30"/>
    <mergeCell ref="A32:I32"/>
    <mergeCell ref="A33:D33"/>
    <mergeCell ref="A34:I34"/>
    <mergeCell ref="A36:F36"/>
  </mergeCells>
  <pageMargins left="0.7" right="0.7" top="0.75" bottom="0.75" header="0.3" footer="0.3"/>
  <pageSetup scale="69" orientation="portrait" r:id="rId1"/>
  <colBreaks count="1" manualBreakCount="1">
    <brk id="5"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49"/>
  <sheetViews>
    <sheetView zoomScale="95" zoomScaleNormal="95" workbookViewId="0">
      <selection sqref="A1:AE1"/>
    </sheetView>
  </sheetViews>
  <sheetFormatPr defaultRowHeight="13.7" customHeight="1"/>
  <cols>
    <col min="1" max="1" width="6.140625" style="1" customWidth="1"/>
    <col min="2" max="2" width="4.42578125" style="1" customWidth="1"/>
    <col min="3" max="3" width="37.5703125" style="1" customWidth="1"/>
    <col min="4" max="4" width="2.7109375" style="1" customWidth="1"/>
    <col min="5" max="5" width="10.7109375" style="1" customWidth="1"/>
    <col min="6" max="6" width="2.7109375" style="1" customWidth="1"/>
    <col min="7" max="7" width="10.7109375" style="1" customWidth="1"/>
    <col min="8" max="8" width="2.7109375" style="1" customWidth="1"/>
    <col min="9" max="9" width="10.7109375" style="1" customWidth="1"/>
    <col min="10" max="10" width="2.7109375" style="1" customWidth="1"/>
    <col min="11" max="11" width="10.7109375" style="1" customWidth="1"/>
    <col min="12" max="12" width="2.7109375" style="1" customWidth="1"/>
    <col min="13" max="13" width="10.7109375" style="1" customWidth="1"/>
    <col min="14" max="14" width="2.7109375" style="1" customWidth="1"/>
    <col min="15" max="15" width="10.7109375" style="1" customWidth="1"/>
    <col min="16" max="16" width="2.7109375" style="1" customWidth="1"/>
    <col min="17" max="17" width="10.7109375" style="1" customWidth="1"/>
    <col min="18" max="18" width="2.7109375" style="1" customWidth="1"/>
    <col min="19" max="19" width="10.7109375" style="1" customWidth="1"/>
    <col min="20" max="20" width="2.7109375" style="1" customWidth="1"/>
    <col min="21" max="21" width="10.7109375" style="1" customWidth="1"/>
    <col min="22" max="22" width="2.7109375" style="1" customWidth="1"/>
    <col min="23" max="23" width="10.7109375" style="1" customWidth="1"/>
    <col min="24" max="24" width="2.7109375" style="1" customWidth="1"/>
    <col min="25" max="25" width="10.7109375" style="1" customWidth="1"/>
    <col min="26" max="26" width="2.7109375" style="1" customWidth="1"/>
    <col min="27" max="27" width="10.7109375" style="1" customWidth="1"/>
    <col min="28" max="28" width="2.85546875" style="1" customWidth="1"/>
    <col min="29" max="29" width="10.7109375" style="1" customWidth="1"/>
    <col min="30" max="30" width="2.7109375" style="1" customWidth="1"/>
    <col min="31" max="31" width="10.7109375" style="1" customWidth="1"/>
    <col min="32" max="32" width="2.7109375" style="1" customWidth="1"/>
    <col min="33" max="16384" width="9.140625" style="1"/>
  </cols>
  <sheetData>
    <row r="1" spans="1:34" s="7" customFormat="1" ht="15.75" customHeight="1">
      <c r="A1" s="151" t="s">
        <v>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row>
    <row r="2" spans="1:34" s="7" customFormat="1" ht="15.75" customHeight="1">
      <c r="A2" s="151" t="s">
        <v>128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row>
    <row r="3" spans="1:34" s="7" customFormat="1" ht="15.75" customHeight="1">
      <c r="A3" s="151" t="s">
        <v>235</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row>
    <row r="4" spans="1:34" s="7" customFormat="1" ht="15.75" customHeight="1">
      <c r="A4" s="151" t="s">
        <v>2</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row>
    <row r="5" spans="1:34" s="7" customFormat="1" ht="15.75" customHeight="1">
      <c r="A5" s="151" t="s">
        <v>3</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row>
    <row r="6" spans="1:34" ht="15.75" customHeight="1"/>
    <row r="7" spans="1:34" ht="13.7" customHeight="1">
      <c r="E7" s="10"/>
      <c r="F7" s="10"/>
      <c r="G7" s="10"/>
      <c r="H7" s="10"/>
      <c r="I7" s="10"/>
      <c r="J7" s="10"/>
      <c r="K7" s="10"/>
      <c r="L7" s="10"/>
      <c r="M7" s="10"/>
      <c r="N7" s="10"/>
      <c r="O7" s="10"/>
      <c r="P7" s="10"/>
      <c r="Q7" s="10"/>
      <c r="R7" s="10"/>
      <c r="S7" s="10"/>
      <c r="T7" s="10"/>
      <c r="U7" s="10"/>
      <c r="V7" s="10"/>
      <c r="W7" s="10"/>
      <c r="X7" s="10"/>
      <c r="Y7" s="179" t="s">
        <v>155</v>
      </c>
      <c r="Z7" s="180"/>
      <c r="AA7" s="181"/>
      <c r="AC7" s="179" t="s">
        <v>155</v>
      </c>
      <c r="AD7" s="180"/>
      <c r="AE7" s="181"/>
    </row>
    <row r="8" spans="1:34" ht="13.7" customHeight="1">
      <c r="E8" s="185" t="s">
        <v>242</v>
      </c>
      <c r="F8" s="186"/>
      <c r="G8" s="187"/>
      <c r="H8" s="10"/>
      <c r="I8" s="185" t="s">
        <v>256</v>
      </c>
      <c r="J8" s="186"/>
      <c r="K8" s="187"/>
      <c r="L8" s="10"/>
      <c r="M8" s="185" t="s">
        <v>266</v>
      </c>
      <c r="N8" s="186"/>
      <c r="O8" s="187"/>
      <c r="P8" s="10"/>
      <c r="Q8" s="185" t="s">
        <v>277</v>
      </c>
      <c r="R8" s="186"/>
      <c r="S8" s="187"/>
      <c r="T8" s="10"/>
      <c r="U8" s="185" t="s">
        <v>282</v>
      </c>
      <c r="V8" s="186"/>
      <c r="W8" s="187"/>
      <c r="X8" s="10"/>
      <c r="Y8" s="182" t="s">
        <v>212</v>
      </c>
      <c r="Z8" s="183"/>
      <c r="AA8" s="184"/>
      <c r="AB8" s="10"/>
      <c r="AC8" s="182" t="s">
        <v>283</v>
      </c>
      <c r="AD8" s="183"/>
      <c r="AE8" s="184"/>
    </row>
    <row r="9" spans="1:34" ht="45.75" customHeight="1" thickBot="1">
      <c r="E9" s="77" t="s">
        <v>44</v>
      </c>
      <c r="F9" s="12"/>
      <c r="G9" s="77" t="s">
        <v>56</v>
      </c>
      <c r="H9" s="10"/>
      <c r="I9" s="77" t="s">
        <v>44</v>
      </c>
      <c r="J9" s="12"/>
      <c r="K9" s="77" t="s">
        <v>56</v>
      </c>
      <c r="L9" s="10"/>
      <c r="M9" s="77" t="s">
        <v>44</v>
      </c>
      <c r="N9" s="12"/>
      <c r="O9" s="77" t="s">
        <v>56</v>
      </c>
      <c r="P9" s="10"/>
      <c r="Q9" s="77" t="s">
        <v>44</v>
      </c>
      <c r="R9" s="12"/>
      <c r="S9" s="77" t="s">
        <v>56</v>
      </c>
      <c r="T9" s="10"/>
      <c r="U9" s="77" t="s">
        <v>44</v>
      </c>
      <c r="V9" s="12"/>
      <c r="W9" s="77" t="s">
        <v>56</v>
      </c>
      <c r="X9" s="10"/>
      <c r="Y9" s="77" t="s">
        <v>44</v>
      </c>
      <c r="Z9" s="12"/>
      <c r="AA9" s="77" t="s">
        <v>56</v>
      </c>
      <c r="AB9" s="10"/>
      <c r="AC9" s="77" t="s">
        <v>44</v>
      </c>
      <c r="AD9" s="12"/>
      <c r="AE9" s="77" t="s">
        <v>56</v>
      </c>
    </row>
    <row r="10" spans="1:34" ht="13.7" customHeight="1">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4" ht="13.7" customHeight="1">
      <c r="A11" s="1" t="s">
        <v>157</v>
      </c>
      <c r="E11" s="19">
        <v>351</v>
      </c>
      <c r="F11" s="22"/>
      <c r="G11" s="27">
        <v>1.22</v>
      </c>
      <c r="H11" s="73"/>
      <c r="I11" s="19">
        <v>318</v>
      </c>
      <c r="J11" s="22"/>
      <c r="K11" s="27">
        <v>1.1100000000000001</v>
      </c>
      <c r="L11" s="73"/>
      <c r="M11" s="19">
        <v>215</v>
      </c>
      <c r="N11" s="22"/>
      <c r="O11" s="27">
        <v>0.75</v>
      </c>
      <c r="P11" s="73"/>
      <c r="Q11" s="19">
        <v>336</v>
      </c>
      <c r="R11" s="22"/>
      <c r="S11" s="27">
        <v>1.18</v>
      </c>
      <c r="T11" s="73"/>
      <c r="U11" s="19">
        <v>434</v>
      </c>
      <c r="V11" s="22"/>
      <c r="W11" s="27">
        <v>1.53</v>
      </c>
      <c r="X11" s="73"/>
      <c r="Y11" s="19">
        <v>1289</v>
      </c>
      <c r="Z11" s="22"/>
      <c r="AA11" s="27">
        <v>4.43</v>
      </c>
      <c r="AB11" s="73"/>
      <c r="AC11" s="19">
        <v>1303</v>
      </c>
      <c r="AD11" s="22"/>
      <c r="AE11" s="27">
        <v>4.57</v>
      </c>
      <c r="AF11" s="73"/>
    </row>
    <row r="12" spans="1:34" ht="13.7" customHeight="1">
      <c r="B12" s="1" t="s">
        <v>57</v>
      </c>
      <c r="G12" s="61"/>
      <c r="K12" s="61"/>
      <c r="O12" s="61"/>
      <c r="S12" s="61"/>
      <c r="W12" s="61"/>
      <c r="AA12" s="61"/>
      <c r="AE12" s="61"/>
    </row>
    <row r="13" spans="1:34" ht="13.7" customHeight="1">
      <c r="C13" s="30" t="s">
        <v>209</v>
      </c>
      <c r="E13" s="53">
        <v>5</v>
      </c>
      <c r="F13" s="28"/>
      <c r="G13" s="62">
        <v>0.02</v>
      </c>
      <c r="I13" s="53">
        <v>1</v>
      </c>
      <c r="J13" s="28"/>
      <c r="K13" s="53" t="s">
        <v>76</v>
      </c>
      <c r="M13" s="53">
        <v>56</v>
      </c>
      <c r="N13" s="28"/>
      <c r="O13" s="63">
        <v>0.2</v>
      </c>
      <c r="Q13" s="53">
        <v>17</v>
      </c>
      <c r="R13" s="28"/>
      <c r="S13" s="63">
        <v>0.06</v>
      </c>
      <c r="U13" s="53">
        <v>8</v>
      </c>
      <c r="V13" s="28"/>
      <c r="W13" s="63">
        <v>0.03</v>
      </c>
      <c r="Y13" s="53">
        <v>76</v>
      </c>
      <c r="AA13" s="62">
        <v>0.26</v>
      </c>
      <c r="AC13" s="53">
        <v>82</v>
      </c>
      <c r="AE13" s="62">
        <v>0.28999999999999998</v>
      </c>
      <c r="AH13" s="121"/>
    </row>
    <row r="14" spans="1:34" ht="13.7" customHeight="1">
      <c r="C14" s="1" t="s">
        <v>142</v>
      </c>
      <c r="E14" s="53">
        <v>11</v>
      </c>
      <c r="F14" s="28"/>
      <c r="G14" s="62">
        <v>0.04</v>
      </c>
      <c r="I14" s="53" t="s">
        <v>76</v>
      </c>
      <c r="J14" s="28"/>
      <c r="K14" s="53" t="s">
        <v>76</v>
      </c>
      <c r="M14" s="53">
        <v>15</v>
      </c>
      <c r="N14" s="28"/>
      <c r="O14" s="63">
        <v>0.05</v>
      </c>
      <c r="Q14" s="53" t="s">
        <v>76</v>
      </c>
      <c r="R14" s="28"/>
      <c r="S14" s="53" t="s">
        <v>76</v>
      </c>
      <c r="U14" s="53" t="s">
        <v>76</v>
      </c>
      <c r="V14" s="28"/>
      <c r="W14" s="53" t="s">
        <v>76</v>
      </c>
      <c r="Y14" s="53">
        <f>8+11</f>
        <v>19</v>
      </c>
      <c r="AA14" s="62">
        <v>0.06</v>
      </c>
      <c r="AC14" s="53">
        <v>15</v>
      </c>
      <c r="AE14" s="62">
        <v>0.05</v>
      </c>
      <c r="AH14" s="121"/>
    </row>
    <row r="15" spans="1:34" ht="13.7" customHeight="1">
      <c r="C15" s="1" t="s">
        <v>58</v>
      </c>
      <c r="E15" s="20">
        <v>25</v>
      </c>
      <c r="F15" s="28"/>
      <c r="G15" s="62">
        <v>0.09</v>
      </c>
      <c r="I15" s="20">
        <v>28</v>
      </c>
      <c r="J15" s="28"/>
      <c r="K15" s="62">
        <v>0.1</v>
      </c>
      <c r="M15" s="20">
        <v>27</v>
      </c>
      <c r="N15" s="28"/>
      <c r="O15" s="62">
        <v>0.1</v>
      </c>
      <c r="Q15" s="20">
        <v>26</v>
      </c>
      <c r="R15" s="28"/>
      <c r="S15" s="62">
        <v>0.09</v>
      </c>
      <c r="U15" s="20">
        <v>23</v>
      </c>
      <c r="V15" s="28"/>
      <c r="W15" s="62">
        <v>0.08</v>
      </c>
      <c r="Y15" s="53">
        <v>102</v>
      </c>
      <c r="Z15" s="28"/>
      <c r="AA15" s="62">
        <v>0.35</v>
      </c>
      <c r="AC15" s="53">
        <v>104</v>
      </c>
      <c r="AD15" s="28"/>
      <c r="AE15" s="62">
        <v>0.36</v>
      </c>
      <c r="AH15" s="121"/>
    </row>
    <row r="16" spans="1:34" ht="13.7" customHeight="1">
      <c r="C16" s="1" t="s">
        <v>59</v>
      </c>
      <c r="E16" s="20">
        <v>6</v>
      </c>
      <c r="F16" s="67"/>
      <c r="G16" s="62">
        <v>0.02</v>
      </c>
      <c r="I16" s="20">
        <v>6</v>
      </c>
      <c r="J16" s="67"/>
      <c r="K16" s="62">
        <v>0.02</v>
      </c>
      <c r="M16" s="20">
        <v>24</v>
      </c>
      <c r="N16" s="67"/>
      <c r="O16" s="62">
        <v>0.08</v>
      </c>
      <c r="Q16" s="20">
        <v>18</v>
      </c>
      <c r="R16" s="67"/>
      <c r="S16" s="62">
        <v>0.06</v>
      </c>
      <c r="U16" s="20">
        <v>21</v>
      </c>
      <c r="V16" s="67"/>
      <c r="W16" s="62">
        <v>7.0000000000000007E-2</v>
      </c>
      <c r="Y16" s="53">
        <v>11</v>
      </c>
      <c r="Z16" s="67"/>
      <c r="AA16" s="63">
        <v>0.04</v>
      </c>
      <c r="AC16" s="53">
        <v>69</v>
      </c>
      <c r="AD16" s="67"/>
      <c r="AE16" s="63">
        <v>0.24</v>
      </c>
      <c r="AH16" s="121"/>
    </row>
    <row r="17" spans="1:35" ht="13.7" customHeight="1">
      <c r="C17" s="1" t="s">
        <v>60</v>
      </c>
      <c r="E17" s="20">
        <v>7</v>
      </c>
      <c r="F17" s="28"/>
      <c r="G17" s="62">
        <v>0.02</v>
      </c>
      <c r="I17" s="20">
        <v>9</v>
      </c>
      <c r="J17" s="28"/>
      <c r="K17" s="62">
        <v>0.03</v>
      </c>
      <c r="M17" s="20">
        <v>3</v>
      </c>
      <c r="N17" s="28"/>
      <c r="O17" s="62">
        <v>0.01</v>
      </c>
      <c r="Q17" s="20">
        <v>3</v>
      </c>
      <c r="R17" s="28"/>
      <c r="S17" s="62">
        <v>0.01</v>
      </c>
      <c r="U17" s="20">
        <v>4</v>
      </c>
      <c r="V17" s="28"/>
      <c r="W17" s="62">
        <v>0.01</v>
      </c>
      <c r="Y17" s="53">
        <v>12</v>
      </c>
      <c r="Z17" s="28"/>
      <c r="AA17" s="62">
        <v>0.04</v>
      </c>
      <c r="AC17" s="53">
        <v>19</v>
      </c>
      <c r="AD17" s="28"/>
      <c r="AE17" s="62">
        <v>7.0000000000000007E-2</v>
      </c>
      <c r="AH17" s="121"/>
    </row>
    <row r="18" spans="1:35" ht="13.7" customHeight="1">
      <c r="C18" s="1" t="s">
        <v>213</v>
      </c>
      <c r="E18" s="53">
        <v>1</v>
      </c>
      <c r="F18" s="28"/>
      <c r="G18" s="53" t="s">
        <v>76</v>
      </c>
      <c r="I18" s="53" t="s">
        <v>76</v>
      </c>
      <c r="J18" s="28"/>
      <c r="K18" s="53" t="s">
        <v>76</v>
      </c>
      <c r="M18" s="53">
        <v>27</v>
      </c>
      <c r="N18" s="28"/>
      <c r="O18" s="63">
        <v>0.1</v>
      </c>
      <c r="Q18" s="53">
        <v>1</v>
      </c>
      <c r="R18" s="28"/>
      <c r="S18" s="53" t="s">
        <v>76</v>
      </c>
      <c r="U18" s="53">
        <v>11</v>
      </c>
      <c r="V18" s="28"/>
      <c r="W18" s="63">
        <v>0.04</v>
      </c>
      <c r="Y18" s="53">
        <f>10-11</f>
        <v>-1</v>
      </c>
      <c r="Z18" s="28"/>
      <c r="AA18" s="53" t="s">
        <v>76</v>
      </c>
      <c r="AC18" s="53">
        <v>39</v>
      </c>
      <c r="AD18" s="28"/>
      <c r="AE18" s="62">
        <v>0.14000000000000001</v>
      </c>
      <c r="AH18" s="121"/>
    </row>
    <row r="19" spans="1:35" ht="13.7" customHeight="1">
      <c r="C19" s="1" t="s">
        <v>179</v>
      </c>
      <c r="E19" s="53">
        <v>2</v>
      </c>
      <c r="F19" s="28"/>
      <c r="G19" s="62">
        <v>0.01</v>
      </c>
      <c r="I19" s="53">
        <v>14</v>
      </c>
      <c r="J19" s="28"/>
      <c r="K19" s="62">
        <v>0.05</v>
      </c>
      <c r="M19" s="53" t="s">
        <v>76</v>
      </c>
      <c r="N19" s="28"/>
      <c r="O19" s="53" t="s">
        <v>76</v>
      </c>
      <c r="Q19" s="53" t="s">
        <v>76</v>
      </c>
      <c r="R19" s="28"/>
      <c r="S19" s="53" t="s">
        <v>76</v>
      </c>
      <c r="U19" s="53">
        <v>1</v>
      </c>
      <c r="V19" s="28"/>
      <c r="W19" s="63" t="s">
        <v>76</v>
      </c>
      <c r="Y19" s="53">
        <v>2</v>
      </c>
      <c r="Z19" s="28"/>
      <c r="AA19" s="62">
        <v>0.01</v>
      </c>
      <c r="AC19" s="53">
        <v>15</v>
      </c>
      <c r="AD19" s="28"/>
      <c r="AE19" s="62">
        <v>0.05</v>
      </c>
      <c r="AH19" s="121"/>
    </row>
    <row r="20" spans="1:35" ht="13.7" hidden="1" customHeight="1">
      <c r="C20" s="1" t="s">
        <v>194</v>
      </c>
      <c r="E20" s="53" t="s">
        <v>76</v>
      </c>
      <c r="F20" s="28"/>
      <c r="G20" s="53" t="s">
        <v>76</v>
      </c>
      <c r="I20" s="53"/>
      <c r="J20" s="28"/>
      <c r="K20" s="53"/>
      <c r="M20" s="53"/>
      <c r="N20" s="28"/>
      <c r="O20" s="53"/>
      <c r="Q20" s="53"/>
      <c r="R20" s="28"/>
      <c r="S20" s="53"/>
      <c r="U20" s="53"/>
      <c r="V20" s="28"/>
      <c r="W20" s="53"/>
      <c r="Y20" s="53" t="s">
        <v>76</v>
      </c>
      <c r="Z20" s="28"/>
      <c r="AA20" s="53" t="s">
        <v>76</v>
      </c>
      <c r="AC20" s="53"/>
      <c r="AD20" s="28"/>
      <c r="AE20" s="53"/>
      <c r="AH20" s="121"/>
    </row>
    <row r="21" spans="1:35" ht="13.7" customHeight="1">
      <c r="C21" s="1" t="s">
        <v>61</v>
      </c>
      <c r="E21" s="53">
        <v>13</v>
      </c>
      <c r="F21" s="28"/>
      <c r="G21" s="126">
        <v>0.05</v>
      </c>
      <c r="I21" s="53">
        <v>6</v>
      </c>
      <c r="J21" s="28"/>
      <c r="K21" s="126">
        <v>0.02</v>
      </c>
      <c r="M21" s="53">
        <v>9</v>
      </c>
      <c r="N21" s="28"/>
      <c r="O21" s="126">
        <v>0.03</v>
      </c>
      <c r="Q21" s="53">
        <v>12</v>
      </c>
      <c r="R21" s="28"/>
      <c r="S21" s="126">
        <v>0.05</v>
      </c>
      <c r="U21" s="53">
        <v>5</v>
      </c>
      <c r="V21" s="28"/>
      <c r="W21" s="126">
        <v>0.02</v>
      </c>
      <c r="Y21" s="53">
        <v>17</v>
      </c>
      <c r="Z21" s="28"/>
      <c r="AA21" s="63">
        <v>0.06</v>
      </c>
      <c r="AC21" s="53">
        <v>32</v>
      </c>
      <c r="AD21" s="28"/>
      <c r="AE21" s="63">
        <v>0.12</v>
      </c>
      <c r="AH21" s="121"/>
    </row>
    <row r="22" spans="1:35" ht="13.7" customHeight="1">
      <c r="C22" s="1" t="s">
        <v>62</v>
      </c>
      <c r="E22" s="20">
        <v>-3</v>
      </c>
      <c r="F22" s="28"/>
      <c r="G22" s="62">
        <v>-0.01</v>
      </c>
      <c r="I22" s="20">
        <v>-5</v>
      </c>
      <c r="J22" s="28"/>
      <c r="K22" s="62">
        <v>-0.02</v>
      </c>
      <c r="M22" s="20">
        <v>-3</v>
      </c>
      <c r="N22" s="28"/>
      <c r="O22" s="62">
        <v>-0.01</v>
      </c>
      <c r="Q22" s="20">
        <v>-23</v>
      </c>
      <c r="R22" s="28"/>
      <c r="S22" s="62">
        <v>-0.08</v>
      </c>
      <c r="U22" s="20">
        <v>-55</v>
      </c>
      <c r="V22" s="28"/>
      <c r="W22" s="62">
        <v>-0.19</v>
      </c>
      <c r="X22" s="73"/>
      <c r="Y22" s="53">
        <v>12</v>
      </c>
      <c r="Z22" s="28"/>
      <c r="AA22" s="62">
        <v>0.04</v>
      </c>
      <c r="AB22" s="73"/>
      <c r="AC22" s="53">
        <v>-86</v>
      </c>
      <c r="AD22" s="28"/>
      <c r="AE22" s="62">
        <v>-0.3</v>
      </c>
      <c r="AF22" s="73"/>
      <c r="AH22" s="121"/>
    </row>
    <row r="23" spans="1:35" ht="13.7" customHeight="1" thickBot="1">
      <c r="A23" s="1" t="s">
        <v>127</v>
      </c>
      <c r="E23" s="8">
        <f>SUM(E11:E22)</f>
        <v>418</v>
      </c>
      <c r="F23" s="54"/>
      <c r="G23" s="9">
        <f>SUM(G11:G22)</f>
        <v>1.4600000000000002</v>
      </c>
      <c r="H23" s="73"/>
      <c r="I23" s="8">
        <f>SUM(I11:I22)</f>
        <v>377</v>
      </c>
      <c r="J23" s="54"/>
      <c r="K23" s="9">
        <f>SUM(K11:K22)</f>
        <v>1.3100000000000003</v>
      </c>
      <c r="L23" s="73"/>
      <c r="M23" s="8">
        <f>SUM(M11:M22)</f>
        <v>373</v>
      </c>
      <c r="N23" s="54"/>
      <c r="O23" s="9">
        <f>SUM(O11:O22)</f>
        <v>1.3100000000000003</v>
      </c>
      <c r="P23" s="73"/>
      <c r="Q23" s="8">
        <f>SUM(Q11:Q22)</f>
        <v>390</v>
      </c>
      <c r="R23" s="54"/>
      <c r="S23" s="9">
        <f>SUM(S11:S22)</f>
        <v>1.37</v>
      </c>
      <c r="T23" s="73"/>
      <c r="U23" s="8">
        <f>SUM(U11:U22)</f>
        <v>452</v>
      </c>
      <c r="V23" s="54"/>
      <c r="W23" s="9">
        <f>SUM(W11:W22)</f>
        <v>1.5900000000000003</v>
      </c>
      <c r="Y23" s="21">
        <f>SUM(Y11:Y22)</f>
        <v>1539</v>
      </c>
      <c r="Z23" s="22"/>
      <c r="AA23" s="106">
        <f>SUM(AA11:AA22)</f>
        <v>5.2899999999999983</v>
      </c>
      <c r="AC23" s="21">
        <f>SUM(AC11:AC22)</f>
        <v>1592</v>
      </c>
      <c r="AD23" s="22"/>
      <c r="AE23" s="106">
        <f>SUM(AE11:AE22)</f>
        <v>5.5900000000000007</v>
      </c>
      <c r="AH23" s="121"/>
    </row>
    <row r="24" spans="1:35" ht="13.7" customHeight="1" thickTop="1"/>
    <row r="25" spans="1:35" ht="96.75" customHeight="1">
      <c r="A25" s="176" t="s">
        <v>310</v>
      </c>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H25" s="139"/>
    </row>
    <row r="26" spans="1:35" ht="12.75" customHeight="1">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spans="1:35" ht="36" customHeight="1">
      <c r="A27" s="176" t="s">
        <v>271</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row>
    <row r="28" spans="1:35" ht="36" customHeight="1">
      <c r="A28" s="175" t="s">
        <v>272</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75"/>
      <c r="AG28" s="75"/>
      <c r="AH28" s="75"/>
      <c r="AI28" s="75"/>
    </row>
    <row r="29" spans="1:35" ht="21" hidden="1" customHeight="1">
      <c r="A29" s="175" t="s">
        <v>237</v>
      </c>
      <c r="B29" s="175"/>
      <c r="C29" s="175"/>
      <c r="D29" s="175"/>
      <c r="E29" s="175"/>
      <c r="F29" s="175"/>
      <c r="G29" s="175"/>
      <c r="H29" s="175"/>
      <c r="I29" s="175"/>
      <c r="J29" s="175"/>
      <c r="K29" s="175"/>
      <c r="L29" s="175"/>
      <c r="M29" s="175"/>
      <c r="N29" s="175"/>
      <c r="O29" s="175"/>
      <c r="P29" s="175"/>
      <c r="Q29" s="175"/>
      <c r="R29" s="175"/>
      <c r="S29" s="175"/>
      <c r="T29" s="175"/>
      <c r="U29" s="175"/>
      <c r="V29" s="175"/>
      <c r="W29" s="175"/>
      <c r="X29" s="129"/>
      <c r="Y29" s="129"/>
      <c r="Z29" s="129"/>
      <c r="AA29" s="129"/>
      <c r="AB29" s="129"/>
      <c r="AC29" s="129"/>
      <c r="AD29" s="129"/>
      <c r="AE29" s="129"/>
      <c r="AF29" s="75"/>
      <c r="AG29" s="75"/>
      <c r="AH29" s="75"/>
      <c r="AI29" s="75"/>
    </row>
    <row r="30" spans="1:35" ht="21" customHeight="1">
      <c r="A30" s="175" t="s">
        <v>158</v>
      </c>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75"/>
      <c r="AG30" s="75"/>
      <c r="AH30" s="75"/>
      <c r="AI30" s="75"/>
    </row>
    <row r="31" spans="1:35" s="18" customFormat="1" ht="48.75" customHeight="1">
      <c r="A31" s="175" t="s">
        <v>267</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row>
    <row r="32" spans="1:35" s="18" customFormat="1" ht="36" customHeight="1">
      <c r="A32" s="175" t="s">
        <v>192</v>
      </c>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row>
    <row r="33" spans="1:35" ht="21" hidden="1" customHeight="1">
      <c r="A33" s="175" t="s">
        <v>210</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75"/>
      <c r="AG33" s="75"/>
      <c r="AH33" s="75"/>
      <c r="AI33" s="75"/>
    </row>
    <row r="34" spans="1:35" s="18" customFormat="1" ht="21" customHeight="1">
      <c r="A34" s="178" t="s">
        <v>239</v>
      </c>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row>
    <row r="35" spans="1:35" ht="36" customHeight="1">
      <c r="A35" s="175" t="s">
        <v>309</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75"/>
      <c r="AG35" s="75"/>
      <c r="AH35" s="75"/>
      <c r="AI35" s="75"/>
    </row>
    <row r="36" spans="1:35" s="18" customFormat="1" ht="30.75" hidden="1" customHeight="1">
      <c r="A36" s="175" t="s">
        <v>195</v>
      </c>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row>
    <row r="37" spans="1:35" s="18" customFormat="1" ht="36" customHeight="1">
      <c r="A37" s="175" t="s">
        <v>278</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G37" s="130"/>
    </row>
    <row r="38" spans="1:35" s="18" customFormat="1" ht="21" hidden="1" customHeight="1">
      <c r="A38" s="174" t="s">
        <v>148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74"/>
      <c r="AC38" s="74"/>
      <c r="AD38" s="74"/>
      <c r="AE38" s="74"/>
    </row>
    <row r="39" spans="1:35" ht="9.75" customHeight="1">
      <c r="A39" s="172"/>
      <c r="B39" s="173"/>
      <c r="C39" s="173"/>
      <c r="D39" s="173"/>
      <c r="E39" s="173"/>
      <c r="F39" s="173"/>
      <c r="G39" s="173"/>
      <c r="H39" s="173"/>
      <c r="I39" s="173"/>
      <c r="J39" s="173"/>
      <c r="K39" s="173"/>
      <c r="L39" s="173"/>
      <c r="M39" s="173"/>
      <c r="N39" s="173"/>
      <c r="O39" s="173"/>
      <c r="P39" s="173"/>
    </row>
    <row r="40" spans="1:35" ht="35.25" customHeight="1">
      <c r="A40" s="159" t="s">
        <v>64</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row>
    <row r="41" spans="1:35" ht="9.75" customHeight="1"/>
    <row r="42" spans="1:35" ht="48" customHeight="1">
      <c r="A42" s="159" t="s">
        <v>109</v>
      </c>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row>
    <row r="43" spans="1:35" ht="9.75" customHeight="1"/>
    <row r="44" spans="1:35" ht="36" customHeight="1">
      <c r="A44" s="159" t="s">
        <v>65</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row>
    <row r="45" spans="1:35" ht="9.75" customHeight="1"/>
    <row r="46" spans="1:35" ht="13.7" customHeight="1">
      <c r="A46" s="177" t="s">
        <v>63</v>
      </c>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row>
    <row r="49" spans="1:31" ht="13.7" customHeight="1">
      <c r="A49" s="152" t="str">
        <f>CONCATENATE(Index!$C$5,Index!$D$5,Index!C21)</f>
        <v>Page 11</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row>
  </sheetData>
  <sheetProtection algorithmName="SHA-512" hashValue="yO+BdthHgTpZz+gJzeQjV85o0+/sX3qCszEdNbWL0r+YKidzpvB1SWDgaue196heTMg8bDhrAa9B9rrnIMHGEg==" saltValue="xT7dJaD2+lEyHQ3gnR7h5A==" spinCount="100000" sheet="1" objects="1" scenarios="1"/>
  <mergeCells count="33">
    <mergeCell ref="AC7:AE7"/>
    <mergeCell ref="A25:AE25"/>
    <mergeCell ref="Y8:AA8"/>
    <mergeCell ref="Y7:AA7"/>
    <mergeCell ref="I8:K8"/>
    <mergeCell ref="E8:G8"/>
    <mergeCell ref="AC8:AE8"/>
    <mergeCell ref="U8:W8"/>
    <mergeCell ref="Q8:S8"/>
    <mergeCell ref="M8:O8"/>
    <mergeCell ref="A1:AE1"/>
    <mergeCell ref="A2:AE2"/>
    <mergeCell ref="A3:AE3"/>
    <mergeCell ref="A4:AE4"/>
    <mergeCell ref="A5:AE5"/>
    <mergeCell ref="A27:AE27"/>
    <mergeCell ref="A42:AE42"/>
    <mergeCell ref="A44:AE44"/>
    <mergeCell ref="A46:AE46"/>
    <mergeCell ref="A35:AE35"/>
    <mergeCell ref="A30:AE30"/>
    <mergeCell ref="A32:AE32"/>
    <mergeCell ref="A33:AE33"/>
    <mergeCell ref="A31:AE31"/>
    <mergeCell ref="A36:AE36"/>
    <mergeCell ref="A34:AE34"/>
    <mergeCell ref="A28:AE28"/>
    <mergeCell ref="A29:W29"/>
    <mergeCell ref="A49:AE49"/>
    <mergeCell ref="A39:P39"/>
    <mergeCell ref="A40:AE40"/>
    <mergeCell ref="A38:AA38"/>
    <mergeCell ref="A37:AE37"/>
  </mergeCells>
  <pageMargins left="0.7" right="0.7" top="0.5" bottom="0.5" header="0.3" footer="0.3"/>
  <pageSetup scale="5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Normal="10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182</v>
      </c>
      <c r="B2" s="151"/>
      <c r="C2" s="151"/>
      <c r="D2" s="151"/>
      <c r="E2" s="151"/>
      <c r="F2" s="151"/>
      <c r="G2" s="151"/>
      <c r="H2" s="151"/>
      <c r="I2" s="151"/>
    </row>
    <row r="3" spans="1:9" ht="15.75" customHeight="1">
      <c r="A3" s="151" t="s">
        <v>183</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32.25" customHeight="1" thickBot="1">
      <c r="B10" s="154" t="s">
        <v>79</v>
      </c>
      <c r="C10" s="154"/>
      <c r="D10" s="154"/>
      <c r="E10" s="6"/>
      <c r="F10" s="12"/>
      <c r="G10" s="12"/>
      <c r="H10" s="6"/>
      <c r="I10" s="10"/>
    </row>
    <row r="11" spans="1:9" s="1" customFormat="1" ht="12.75">
      <c r="D11" s="10" t="s">
        <v>78</v>
      </c>
    </row>
    <row r="12" spans="1:9" s="1" customFormat="1" ht="13.5" thickBot="1">
      <c r="A12" s="13" t="s">
        <v>270</v>
      </c>
      <c r="B12" s="47" t="s">
        <v>282</v>
      </c>
      <c r="C12" s="47" t="s">
        <v>242</v>
      </c>
      <c r="D12" s="47" t="s">
        <v>80</v>
      </c>
      <c r="F12" s="10"/>
      <c r="G12" s="10"/>
      <c r="I12" s="10"/>
    </row>
    <row r="13" spans="1:9" s="1" customFormat="1" ht="12.75"/>
    <row r="14" spans="1:9" s="1" customFormat="1" ht="12.75">
      <c r="A14" s="1" t="s">
        <v>258</v>
      </c>
      <c r="B14" s="4">
        <v>755</v>
      </c>
      <c r="C14" s="4">
        <v>657</v>
      </c>
      <c r="D14" s="23">
        <v>0.15</v>
      </c>
      <c r="F14" s="10"/>
      <c r="G14" s="10"/>
      <c r="I14" s="54"/>
    </row>
    <row r="15" spans="1:9" s="1" customFormat="1" ht="12.75">
      <c r="A15" s="1" t="s">
        <v>259</v>
      </c>
      <c r="B15" s="5">
        <v>755</v>
      </c>
      <c r="C15" s="5">
        <v>706</v>
      </c>
      <c r="D15" s="23">
        <v>7.0000000000000007E-2</v>
      </c>
      <c r="F15" s="55"/>
      <c r="G15" s="55"/>
      <c r="I15" s="55"/>
    </row>
    <row r="16" spans="1:9" s="1" customFormat="1" ht="12.75">
      <c r="A16" s="1" t="s">
        <v>260</v>
      </c>
      <c r="B16" s="5">
        <v>351</v>
      </c>
      <c r="C16" s="5">
        <v>338</v>
      </c>
      <c r="D16" s="23">
        <v>0.04</v>
      </c>
      <c r="F16" s="55"/>
      <c r="G16" s="55"/>
      <c r="I16" s="55"/>
    </row>
    <row r="17" spans="1:9" s="1" customFormat="1" ht="13.5" thickBot="1">
      <c r="A17" s="1" t="s">
        <v>81</v>
      </c>
      <c r="B17" s="21">
        <f>SUM(B14:B16)</f>
        <v>1861</v>
      </c>
      <c r="C17" s="21">
        <f>SUM(C14:C16)</f>
        <v>1701</v>
      </c>
      <c r="D17" s="117">
        <v>0.09</v>
      </c>
      <c r="F17" s="54"/>
      <c r="G17" s="54"/>
      <c r="I17" s="54"/>
    </row>
    <row r="18" spans="1:9" s="1" customFormat="1" ht="13.5" thickTop="1"/>
    <row r="19" spans="1:9" s="1" customFormat="1" ht="12.75"/>
    <row r="20" spans="1:9" s="1" customFormat="1" ht="12.75"/>
    <row r="21" spans="1:9" s="1" customFormat="1" ht="13.5" customHeight="1"/>
    <row r="22" spans="1:9" s="1" customFormat="1" ht="43.5" customHeight="1" thickBot="1">
      <c r="B22" s="194" t="s">
        <v>136</v>
      </c>
      <c r="C22" s="194"/>
      <c r="D22" s="194"/>
      <c r="E22" s="6"/>
      <c r="F22" s="192" t="s">
        <v>138</v>
      </c>
      <c r="G22" s="192"/>
      <c r="H22" s="6"/>
      <c r="I22" s="50"/>
    </row>
    <row r="23" spans="1:9" s="1" customFormat="1" ht="16.5" customHeight="1">
      <c r="D23" s="10" t="s">
        <v>78</v>
      </c>
      <c r="F23" s="10" t="s">
        <v>78</v>
      </c>
      <c r="G23" s="191" t="s">
        <v>137</v>
      </c>
      <c r="I23" s="193" t="s">
        <v>139</v>
      </c>
    </row>
    <row r="24" spans="1:9" s="1" customFormat="1" ht="35.25" customHeight="1" thickBot="1">
      <c r="A24" s="13" t="s">
        <v>297</v>
      </c>
      <c r="B24" s="50" t="str">
        <f>B12</f>
        <v>Q4'25</v>
      </c>
      <c r="C24" s="50" t="str">
        <f>C12</f>
        <v>Q4'24</v>
      </c>
      <c r="D24" s="50" t="s">
        <v>80</v>
      </c>
      <c r="E24" s="70"/>
      <c r="F24" s="50" t="s">
        <v>80</v>
      </c>
      <c r="G24" s="192"/>
      <c r="I24" s="194"/>
    </row>
    <row r="25" spans="1:9" s="1" customFormat="1" ht="12.75"/>
    <row r="26" spans="1:9" s="1" customFormat="1" ht="12.75">
      <c r="A26" s="1" t="s">
        <v>258</v>
      </c>
      <c r="B26" s="4">
        <v>733</v>
      </c>
      <c r="C26" s="4">
        <v>657</v>
      </c>
      <c r="D26" s="137">
        <v>0.12</v>
      </c>
      <c r="E26" s="117"/>
      <c r="F26" s="23">
        <v>0.11</v>
      </c>
      <c r="G26" s="132" t="s">
        <v>305</v>
      </c>
      <c r="I26" s="4">
        <v>6</v>
      </c>
    </row>
    <row r="27" spans="1:9" s="1" customFormat="1" ht="12.75">
      <c r="A27" s="1" t="s">
        <v>259</v>
      </c>
      <c r="B27" s="5">
        <v>755</v>
      </c>
      <c r="C27" s="5">
        <v>706</v>
      </c>
      <c r="D27" s="23">
        <v>7.0000000000000007E-2</v>
      </c>
      <c r="E27" s="117"/>
      <c r="F27" s="97">
        <v>0.06</v>
      </c>
      <c r="G27" s="132" t="s">
        <v>305</v>
      </c>
      <c r="I27" s="5">
        <v>7</v>
      </c>
    </row>
    <row r="28" spans="1:9" s="1" customFormat="1" ht="12.75">
      <c r="A28" s="1" t="s">
        <v>260</v>
      </c>
      <c r="B28" s="20">
        <v>351</v>
      </c>
      <c r="C28" s="5">
        <v>338</v>
      </c>
      <c r="D28" s="135">
        <v>0.04</v>
      </c>
      <c r="E28" s="117"/>
      <c r="F28" s="97">
        <v>0.03</v>
      </c>
      <c r="G28" s="132" t="s">
        <v>305</v>
      </c>
      <c r="I28" s="5">
        <v>2</v>
      </c>
    </row>
    <row r="29" spans="1:9" s="1" customFormat="1" ht="13.5" thickBot="1">
      <c r="A29" s="1" t="s">
        <v>132</v>
      </c>
      <c r="B29" s="8">
        <f>SUM(B26:B28)</f>
        <v>1839</v>
      </c>
      <c r="C29" s="8">
        <f>SUM(C26:C28)</f>
        <v>1701</v>
      </c>
      <c r="D29" s="137">
        <v>0.08</v>
      </c>
      <c r="E29" s="117"/>
      <c r="F29" s="118">
        <v>7.0000000000000007E-2</v>
      </c>
      <c r="G29" s="132" t="s">
        <v>305</v>
      </c>
      <c r="I29" s="8">
        <f>SUM(I26:I28)</f>
        <v>15</v>
      </c>
    </row>
    <row r="30" spans="1:9" s="1" customFormat="1" ht="13.5" thickTop="1">
      <c r="G30" s="71"/>
    </row>
    <row r="31" spans="1:9" s="1" customFormat="1" ht="12.75"/>
    <row r="32" spans="1:9" s="1" customFormat="1" ht="12.75"/>
    <row r="33" spans="1:9" s="1" customFormat="1" ht="35.25" customHeight="1">
      <c r="A33" s="188" t="s">
        <v>140</v>
      </c>
      <c r="B33" s="160"/>
      <c r="C33" s="160"/>
      <c r="D33" s="160"/>
      <c r="E33" s="160"/>
      <c r="F33" s="160"/>
      <c r="G33" s="160"/>
      <c r="H33" s="160"/>
      <c r="I33" s="160"/>
    </row>
    <row r="34" spans="1:9" s="1" customFormat="1" ht="13.5" customHeight="1"/>
    <row r="35" spans="1:9" s="1" customFormat="1" ht="36" customHeight="1">
      <c r="A35" s="188" t="s">
        <v>180</v>
      </c>
      <c r="B35" s="160"/>
      <c r="C35" s="160"/>
      <c r="D35" s="160"/>
      <c r="E35" s="160"/>
      <c r="F35" s="160"/>
      <c r="G35" s="160"/>
      <c r="H35" s="160"/>
      <c r="I35" s="160"/>
    </row>
    <row r="36" spans="1:9" s="1" customFormat="1" ht="13.5" customHeight="1"/>
    <row r="37" spans="1:9" s="1" customFormat="1" ht="12.75" customHeight="1">
      <c r="A37" s="188" t="s">
        <v>141</v>
      </c>
      <c r="B37" s="160"/>
      <c r="C37" s="160"/>
      <c r="D37" s="160"/>
      <c r="E37" s="160"/>
      <c r="F37" s="160"/>
      <c r="G37" s="160"/>
      <c r="H37" s="160"/>
      <c r="I37" s="160"/>
    </row>
    <row r="38" spans="1:9" s="1" customFormat="1" ht="12.75">
      <c r="A38" s="68"/>
      <c r="B38" s="69"/>
      <c r="C38" s="69"/>
      <c r="D38" s="69"/>
      <c r="E38" s="69"/>
      <c r="F38" s="69"/>
      <c r="G38" s="69"/>
      <c r="H38" s="69"/>
      <c r="I38" s="69"/>
    </row>
    <row r="39" spans="1:9" s="1" customFormat="1" ht="28.5" customHeight="1">
      <c r="A39" s="188" t="s">
        <v>135</v>
      </c>
      <c r="B39" s="160"/>
      <c r="C39" s="160"/>
      <c r="D39" s="160"/>
      <c r="E39" s="160"/>
      <c r="F39" s="160"/>
      <c r="G39" s="160"/>
      <c r="H39" s="160"/>
      <c r="I39" s="160"/>
    </row>
    <row r="40" spans="1:9" s="1" customFormat="1" ht="12.75"/>
    <row r="41" spans="1:9" s="1" customFormat="1" ht="12.75"/>
    <row r="42" spans="1:9" s="1" customFormat="1" ht="12.75">
      <c r="A42" s="152"/>
      <c r="B42" s="152"/>
      <c r="C42" s="152"/>
      <c r="D42" s="152"/>
      <c r="E42" s="152"/>
      <c r="F42" s="152"/>
      <c r="G42" s="152"/>
      <c r="H42" s="152"/>
      <c r="I42" s="152"/>
    </row>
    <row r="43" spans="1:9" s="1" customFormat="1" ht="12.75"/>
    <row r="44" spans="1:9" s="1" customFormat="1" ht="12.75"/>
    <row r="45" spans="1:9" s="1" customFormat="1" ht="12.75">
      <c r="A45" s="189" t="str">
        <f>CONCATENATE(Index!$C$5,Index!$D$5,Index!C22)</f>
        <v>Page 12</v>
      </c>
      <c r="B45" s="190"/>
      <c r="C45" s="190"/>
      <c r="D45" s="190"/>
      <c r="E45" s="190"/>
      <c r="F45" s="190"/>
      <c r="G45" s="190"/>
      <c r="H45" s="190"/>
      <c r="I45" s="190"/>
    </row>
    <row r="46" spans="1:9" s="1" customFormat="1" ht="12.75"/>
    <row r="47" spans="1:9" s="1" customFormat="1" ht="12.75"/>
    <row r="48" spans="1:9" s="1" customFormat="1" ht="12.75"/>
    <row r="49" s="1" customFormat="1" ht="12.75"/>
    <row r="50" s="1" customFormat="1" ht="12.75"/>
  </sheetData>
  <sheetProtection algorithmName="SHA-512" hashValue="SjCVxUH0T5q3j9Oy2MB7rP1/BNW1Z4xWZ1V61GeZDjjpeaFnBx2aS4L9ZjcbD+1ed/bHgVkS7CM+QOoCe6weAQ==" saltValue="N3ixewkg7qD1xgqtXL5fOA==" spinCount="100000" sheet="1" objects="1" scenarios="1"/>
  <mergeCells count="18">
    <mergeCell ref="A1:I1"/>
    <mergeCell ref="A2:I2"/>
    <mergeCell ref="A3:I3"/>
    <mergeCell ref="A4:I4"/>
    <mergeCell ref="A5:I5"/>
    <mergeCell ref="A6:I6"/>
    <mergeCell ref="B8:I8"/>
    <mergeCell ref="B10:D10"/>
    <mergeCell ref="B22:D22"/>
    <mergeCell ref="F22:G22"/>
    <mergeCell ref="A39:I39"/>
    <mergeCell ref="A42:I42"/>
    <mergeCell ref="A45:I45"/>
    <mergeCell ref="G23:G24"/>
    <mergeCell ref="I23:I24"/>
    <mergeCell ref="A33:I33"/>
    <mergeCell ref="A35:I35"/>
    <mergeCell ref="A37:I37"/>
  </mergeCells>
  <pageMargins left="0.7" right="0.7" top="0.75" bottom="0.75" header="0.3" footer="0.3"/>
  <pageSetup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810A4-7271-403E-8992-214A72CCBF14}">
  <sheetPr codeName="Sheet17">
    <pageSetUpPr fitToPage="1"/>
  </sheetPr>
  <dimension ref="A1:I50"/>
  <sheetViews>
    <sheetView zoomScaleNormal="10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182</v>
      </c>
      <c r="B2" s="151"/>
      <c r="C2" s="151"/>
      <c r="D2" s="151"/>
      <c r="E2" s="151"/>
      <c r="F2" s="151"/>
      <c r="G2" s="151"/>
      <c r="H2" s="151"/>
      <c r="I2" s="151"/>
    </row>
    <row r="3" spans="1:9" ht="15.75" customHeight="1">
      <c r="A3" s="151" t="s">
        <v>183</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32.25" customHeight="1" thickBot="1">
      <c r="B10" s="154" t="s">
        <v>79</v>
      </c>
      <c r="C10" s="154"/>
      <c r="D10" s="154"/>
      <c r="E10" s="6"/>
      <c r="F10" s="12"/>
      <c r="G10" s="12"/>
      <c r="H10" s="6"/>
      <c r="I10" s="10"/>
    </row>
    <row r="11" spans="1:9" s="1" customFormat="1" ht="12.75">
      <c r="D11" s="10" t="s">
        <v>78</v>
      </c>
    </row>
    <row r="12" spans="1:9" s="1" customFormat="1" ht="13.5" thickBot="1">
      <c r="A12" s="13" t="s">
        <v>270</v>
      </c>
      <c r="B12" s="47" t="s">
        <v>255</v>
      </c>
      <c r="C12" s="47" t="s">
        <v>211</v>
      </c>
      <c r="D12" s="47" t="s">
        <v>80</v>
      </c>
      <c r="F12" s="10"/>
      <c r="G12" s="10"/>
      <c r="I12" s="10"/>
    </row>
    <row r="13" spans="1:9" s="1" customFormat="1" ht="12.75"/>
    <row r="14" spans="1:9" s="1" customFormat="1" ht="12.75">
      <c r="A14" s="1" t="s">
        <v>258</v>
      </c>
      <c r="B14" s="4">
        <v>2726</v>
      </c>
      <c r="C14" s="4">
        <v>2466</v>
      </c>
      <c r="D14" s="23">
        <v>0.11</v>
      </c>
      <c r="F14" s="10"/>
      <c r="G14" s="10"/>
      <c r="I14" s="54"/>
    </row>
    <row r="15" spans="1:9" s="1" customFormat="1" ht="12.75">
      <c r="A15" s="1" t="s">
        <v>259</v>
      </c>
      <c r="B15" s="5">
        <v>2908</v>
      </c>
      <c r="C15" s="5">
        <v>2747</v>
      </c>
      <c r="D15" s="23">
        <v>0.06</v>
      </c>
      <c r="F15" s="55"/>
      <c r="G15" s="55"/>
      <c r="I15" s="55"/>
    </row>
    <row r="16" spans="1:9" s="1" customFormat="1" ht="12.75">
      <c r="A16" s="1" t="s">
        <v>260</v>
      </c>
      <c r="B16" s="5">
        <v>1314</v>
      </c>
      <c r="C16" s="5">
        <v>1297</v>
      </c>
      <c r="D16" s="23">
        <v>0.01</v>
      </c>
      <c r="F16" s="55"/>
      <c r="G16" s="55"/>
      <c r="I16" s="55"/>
    </row>
    <row r="17" spans="1:9" s="1" customFormat="1" ht="13.5" thickBot="1">
      <c r="A17" s="1" t="s">
        <v>81</v>
      </c>
      <c r="B17" s="21">
        <f>SUM(B14:B16)</f>
        <v>6948</v>
      </c>
      <c r="C17" s="21">
        <f>SUM(C14:C16)</f>
        <v>6510</v>
      </c>
      <c r="D17" s="117">
        <v>7.0000000000000007E-2</v>
      </c>
      <c r="F17" s="54"/>
      <c r="G17" s="54"/>
      <c r="I17" s="54"/>
    </row>
    <row r="18" spans="1:9" s="1" customFormat="1" ht="13.5" thickTop="1"/>
    <row r="19" spans="1:9" s="1" customFormat="1" ht="12.75"/>
    <row r="20" spans="1:9" s="1" customFormat="1" ht="12.75"/>
    <row r="21" spans="1:9" s="1" customFormat="1" ht="13.5" customHeight="1"/>
    <row r="22" spans="1:9" s="1" customFormat="1" ht="43.5" customHeight="1" thickBot="1">
      <c r="B22" s="194" t="s">
        <v>136</v>
      </c>
      <c r="C22" s="194"/>
      <c r="D22" s="194"/>
      <c r="E22" s="6"/>
      <c r="F22" s="192" t="s">
        <v>138</v>
      </c>
      <c r="G22" s="192"/>
      <c r="H22" s="6"/>
      <c r="I22" s="50"/>
    </row>
    <row r="23" spans="1:9" s="1" customFormat="1" ht="16.5" customHeight="1">
      <c r="D23" s="10" t="s">
        <v>78</v>
      </c>
      <c r="F23" s="10" t="s">
        <v>78</v>
      </c>
      <c r="G23" s="191" t="s">
        <v>137</v>
      </c>
      <c r="I23" s="193" t="s">
        <v>139</v>
      </c>
    </row>
    <row r="24" spans="1:9" s="1" customFormat="1" ht="35.25" customHeight="1" thickBot="1">
      <c r="A24" s="13" t="s">
        <v>297</v>
      </c>
      <c r="B24" s="50" t="str">
        <f>B12</f>
        <v>FY25</v>
      </c>
      <c r="C24" s="50" t="str">
        <f>C12</f>
        <v>FY24</v>
      </c>
      <c r="D24" s="50" t="s">
        <v>80</v>
      </c>
      <c r="E24" s="70"/>
      <c r="F24" s="50" t="s">
        <v>80</v>
      </c>
      <c r="G24" s="192"/>
      <c r="I24" s="194"/>
    </row>
    <row r="25" spans="1:9" s="1" customFormat="1" ht="12.75"/>
    <row r="26" spans="1:9" s="1" customFormat="1" ht="12.75">
      <c r="A26" s="1" t="s">
        <v>258</v>
      </c>
      <c r="B26" s="4">
        <v>2612</v>
      </c>
      <c r="C26" s="4">
        <v>2466</v>
      </c>
      <c r="D26" s="23">
        <v>0.06</v>
      </c>
      <c r="E26" s="117"/>
      <c r="F26" s="23">
        <v>0.06</v>
      </c>
      <c r="G26" s="118" t="s">
        <v>134</v>
      </c>
      <c r="I26" s="4">
        <v>6</v>
      </c>
    </row>
    <row r="27" spans="1:9" s="1" customFormat="1" ht="12.75">
      <c r="A27" s="1" t="s">
        <v>259</v>
      </c>
      <c r="B27" s="5">
        <v>2908</v>
      </c>
      <c r="C27" s="5">
        <v>2747</v>
      </c>
      <c r="D27" s="23">
        <v>0.06</v>
      </c>
      <c r="E27" s="117"/>
      <c r="F27" s="97">
        <v>0.06</v>
      </c>
      <c r="G27" s="118" t="s">
        <v>134</v>
      </c>
      <c r="I27" s="5">
        <v>-1</v>
      </c>
    </row>
    <row r="28" spans="1:9" s="1" customFormat="1" ht="12.75">
      <c r="A28" s="1" t="s">
        <v>260</v>
      </c>
      <c r="B28" s="20">
        <v>1314</v>
      </c>
      <c r="C28" s="5">
        <v>1297</v>
      </c>
      <c r="D28" s="23">
        <v>0.01</v>
      </c>
      <c r="E28" s="117"/>
      <c r="F28" s="97">
        <v>0.02</v>
      </c>
      <c r="G28" s="132" t="s">
        <v>306</v>
      </c>
      <c r="I28" s="5">
        <v>-2</v>
      </c>
    </row>
    <row r="29" spans="1:9" s="1" customFormat="1" ht="13.5" thickBot="1">
      <c r="A29" s="1" t="s">
        <v>132</v>
      </c>
      <c r="B29" s="8">
        <f>SUM(B26:B28)</f>
        <v>6834</v>
      </c>
      <c r="C29" s="8">
        <f>SUM(C26:C28)</f>
        <v>6510</v>
      </c>
      <c r="D29" s="117">
        <v>0.05</v>
      </c>
      <c r="E29" s="117"/>
      <c r="F29" s="118">
        <v>0.05</v>
      </c>
      <c r="G29" s="118" t="s">
        <v>134</v>
      </c>
      <c r="I29" s="8">
        <f>SUM(I26:I28)</f>
        <v>3</v>
      </c>
    </row>
    <row r="30" spans="1:9" s="1" customFormat="1" ht="13.5" thickTop="1">
      <c r="G30" s="71"/>
    </row>
    <row r="31" spans="1:9" s="1" customFormat="1" ht="12.75"/>
    <row r="32" spans="1:9" s="1" customFormat="1" ht="12.75"/>
    <row r="33" spans="1:9" s="1" customFormat="1" ht="35.25" customHeight="1">
      <c r="A33" s="188" t="s">
        <v>140</v>
      </c>
      <c r="B33" s="160"/>
      <c r="C33" s="160"/>
      <c r="D33" s="160"/>
      <c r="E33" s="160"/>
      <c r="F33" s="160"/>
      <c r="G33" s="160"/>
      <c r="H33" s="160"/>
      <c r="I33" s="160"/>
    </row>
    <row r="34" spans="1:9" s="1" customFormat="1" ht="13.5" customHeight="1"/>
    <row r="35" spans="1:9" s="1" customFormat="1" ht="36" customHeight="1">
      <c r="A35" s="188" t="s">
        <v>180</v>
      </c>
      <c r="B35" s="160"/>
      <c r="C35" s="160"/>
      <c r="D35" s="160"/>
      <c r="E35" s="160"/>
      <c r="F35" s="160"/>
      <c r="G35" s="160"/>
      <c r="H35" s="160"/>
      <c r="I35" s="160"/>
    </row>
    <row r="36" spans="1:9" s="1" customFormat="1" ht="13.5" customHeight="1"/>
    <row r="37" spans="1:9" s="1" customFormat="1" ht="12.75" customHeight="1">
      <c r="A37" s="188" t="s">
        <v>141</v>
      </c>
      <c r="B37" s="160"/>
      <c r="C37" s="160"/>
      <c r="D37" s="160"/>
      <c r="E37" s="160"/>
      <c r="F37" s="160"/>
      <c r="G37" s="160"/>
      <c r="H37" s="160"/>
      <c r="I37" s="160"/>
    </row>
    <row r="38" spans="1:9" s="1" customFormat="1" ht="12.75">
      <c r="A38" s="68"/>
      <c r="B38" s="69"/>
      <c r="C38" s="69"/>
      <c r="D38" s="69"/>
      <c r="E38" s="69"/>
      <c r="F38" s="69"/>
      <c r="G38" s="69"/>
      <c r="H38" s="69"/>
      <c r="I38" s="69"/>
    </row>
    <row r="39" spans="1:9" s="1" customFormat="1" ht="28.5" customHeight="1">
      <c r="A39" s="188" t="s">
        <v>135</v>
      </c>
      <c r="B39" s="160"/>
      <c r="C39" s="160"/>
      <c r="D39" s="160"/>
      <c r="E39" s="160"/>
      <c r="F39" s="160"/>
      <c r="G39" s="160"/>
      <c r="H39" s="160"/>
      <c r="I39" s="160"/>
    </row>
    <row r="40" spans="1:9" s="1" customFormat="1" ht="12.75"/>
    <row r="41" spans="1:9" s="1" customFormat="1" ht="12.75"/>
    <row r="42" spans="1:9" s="1" customFormat="1" ht="12.75">
      <c r="A42" s="152"/>
      <c r="B42" s="152"/>
      <c r="C42" s="152"/>
      <c r="D42" s="152"/>
      <c r="E42" s="152"/>
      <c r="F42" s="152"/>
      <c r="G42" s="152"/>
      <c r="H42" s="152"/>
      <c r="I42" s="152"/>
    </row>
    <row r="43" spans="1:9" s="1" customFormat="1" ht="12.75"/>
    <row r="44" spans="1:9" s="1" customFormat="1" ht="12.75"/>
    <row r="45" spans="1:9" s="1" customFormat="1" ht="12.75">
      <c r="A45" s="189" t="str">
        <f>CONCATENATE(Index!$C$5,Index!$D$5,Index!C23)</f>
        <v>Page 13</v>
      </c>
      <c r="B45" s="190"/>
      <c r="C45" s="190"/>
      <c r="D45" s="190"/>
      <c r="E45" s="190"/>
      <c r="F45" s="190"/>
      <c r="G45" s="190"/>
      <c r="H45" s="190"/>
      <c r="I45" s="190"/>
    </row>
    <row r="46" spans="1:9" s="1" customFormat="1" ht="12.75"/>
    <row r="47" spans="1:9" s="1" customFormat="1" ht="12.75"/>
    <row r="48" spans="1:9" s="1" customFormat="1" ht="12.75"/>
    <row r="49" s="1" customFormat="1" ht="12.75"/>
    <row r="50" s="1" customFormat="1" ht="12.75"/>
  </sheetData>
  <sheetProtection algorithmName="SHA-512" hashValue="GkyYFivhDIyaazH6c0eKelQPHiHkif/+/J1xprsIB91wg5KTU62QGVi2+wG6U9FzyRF1o1hjLJKHof0cGMfsJQ==" saltValue="KMoGZULnx2CwklHbng6KOQ==" spinCount="100000" sheet="1" objects="1" scenarios="1"/>
  <mergeCells count="18">
    <mergeCell ref="A6:I6"/>
    <mergeCell ref="A1:I1"/>
    <mergeCell ref="A2:I2"/>
    <mergeCell ref="A3:I3"/>
    <mergeCell ref="A4:I4"/>
    <mergeCell ref="A5:I5"/>
    <mergeCell ref="A45:I45"/>
    <mergeCell ref="B8:I8"/>
    <mergeCell ref="B10:D10"/>
    <mergeCell ref="B22:D22"/>
    <mergeCell ref="F22:G22"/>
    <mergeCell ref="G23:G24"/>
    <mergeCell ref="I23:I24"/>
    <mergeCell ref="A33:I33"/>
    <mergeCell ref="A35:I35"/>
    <mergeCell ref="A37:I37"/>
    <mergeCell ref="A39:I39"/>
    <mergeCell ref="A42:I42"/>
  </mergeCells>
  <pageMargins left="0.7" right="0.7"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184</v>
      </c>
      <c r="B2" s="151"/>
      <c r="C2" s="151"/>
      <c r="D2" s="151"/>
      <c r="E2" s="151"/>
      <c r="F2" s="151"/>
      <c r="G2" s="151"/>
      <c r="H2" s="151"/>
      <c r="I2" s="151"/>
    </row>
    <row r="3" spans="1:9" ht="15.75" customHeight="1">
      <c r="A3" s="151" t="s">
        <v>183</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13.5" thickBot="1">
      <c r="B10" s="154" t="s">
        <v>79</v>
      </c>
      <c r="C10" s="154"/>
      <c r="D10" s="154"/>
      <c r="E10" s="6"/>
      <c r="F10" s="12"/>
      <c r="G10" s="12"/>
      <c r="H10" s="6"/>
      <c r="I10" s="10"/>
    </row>
    <row r="11" spans="1:9" s="1" customFormat="1" ht="12.75">
      <c r="D11" s="10" t="s">
        <v>78</v>
      </c>
    </row>
    <row r="12" spans="1:9" s="1" customFormat="1" ht="13.5" thickBot="1">
      <c r="A12" s="13" t="s">
        <v>108</v>
      </c>
      <c r="B12" s="50" t="s">
        <v>282</v>
      </c>
      <c r="C12" s="50" t="s">
        <v>242</v>
      </c>
      <c r="D12" s="47" t="s">
        <v>80</v>
      </c>
      <c r="F12" s="10"/>
      <c r="G12" s="10"/>
      <c r="I12" s="10"/>
    </row>
    <row r="13" spans="1:9" s="1" customFormat="1" ht="12.75"/>
    <row r="14" spans="1:9" s="1" customFormat="1" ht="12.75">
      <c r="A14" s="1" t="s">
        <v>82</v>
      </c>
      <c r="B14" s="19">
        <v>776</v>
      </c>
      <c r="C14" s="19">
        <v>680</v>
      </c>
      <c r="D14" s="23">
        <v>0.14000000000000001</v>
      </c>
      <c r="F14" s="28"/>
      <c r="G14" s="28"/>
      <c r="I14" s="28"/>
    </row>
    <row r="15" spans="1:9" s="1" customFormat="1" ht="12.75">
      <c r="A15" s="1" t="s">
        <v>83</v>
      </c>
      <c r="B15" s="20">
        <v>526</v>
      </c>
      <c r="C15" s="20">
        <v>454</v>
      </c>
      <c r="D15" s="23">
        <v>0.16</v>
      </c>
      <c r="F15" s="28"/>
      <c r="G15" s="28"/>
      <c r="I15" s="28"/>
    </row>
    <row r="16" spans="1:9" s="1" customFormat="1" ht="12.75">
      <c r="A16" s="1" t="s">
        <v>85</v>
      </c>
      <c r="B16" s="20">
        <v>559</v>
      </c>
      <c r="C16" s="20">
        <v>567</v>
      </c>
      <c r="D16" s="23">
        <v>-0.01</v>
      </c>
      <c r="F16" s="28"/>
      <c r="G16" s="28"/>
      <c r="I16" s="28"/>
    </row>
    <row r="17" spans="1:9" s="1" customFormat="1" ht="13.5" thickBot="1">
      <c r="A17" s="3" t="s">
        <v>84</v>
      </c>
      <c r="B17" s="21">
        <f>SUM(B14:B16)</f>
        <v>1861</v>
      </c>
      <c r="C17" s="21">
        <f>SUM(C14:C16)</f>
        <v>1701</v>
      </c>
      <c r="D17" s="117">
        <v>0.09</v>
      </c>
      <c r="F17" s="22"/>
      <c r="G17" s="22"/>
      <c r="I17" s="22"/>
    </row>
    <row r="18" spans="1:9" s="1" customFormat="1" ht="13.5" thickTop="1">
      <c r="A18" s="3"/>
      <c r="B18" s="22"/>
      <c r="C18" s="22"/>
      <c r="D18" s="66"/>
      <c r="F18" s="22"/>
      <c r="G18" s="22"/>
      <c r="I18" s="22"/>
    </row>
    <row r="19" spans="1:9" s="1" customFormat="1" ht="12.75">
      <c r="A19" s="1" t="s">
        <v>130</v>
      </c>
      <c r="B19" s="19">
        <v>298</v>
      </c>
      <c r="C19" s="19">
        <v>312</v>
      </c>
      <c r="D19" s="23">
        <v>-0.04</v>
      </c>
      <c r="F19" s="22"/>
      <c r="G19" s="22"/>
      <c r="I19" s="22"/>
    </row>
    <row r="20" spans="1:9" s="1" customFormat="1" ht="12.75"/>
    <row r="21" spans="1:9" s="1" customFormat="1" ht="12.75"/>
    <row r="22" spans="1:9" s="1" customFormat="1" ht="12.75"/>
    <row r="23" spans="1:9" s="1" customFormat="1" ht="12.75"/>
    <row r="24" spans="1:9" s="1" customFormat="1" ht="43.5" customHeight="1" thickBot="1">
      <c r="B24" s="194" t="s">
        <v>136</v>
      </c>
      <c r="C24" s="194"/>
      <c r="D24" s="194"/>
      <c r="E24" s="6"/>
      <c r="F24" s="192" t="s">
        <v>138</v>
      </c>
      <c r="G24" s="192"/>
      <c r="H24" s="6"/>
      <c r="I24" s="50"/>
    </row>
    <row r="25" spans="1:9" s="1" customFormat="1" ht="16.5" customHeight="1">
      <c r="D25" s="10" t="s">
        <v>78</v>
      </c>
      <c r="F25" s="10" t="s">
        <v>78</v>
      </c>
      <c r="G25" s="191" t="s">
        <v>137</v>
      </c>
      <c r="I25" s="191" t="s">
        <v>139</v>
      </c>
    </row>
    <row r="26" spans="1:9" s="1" customFormat="1" ht="35.25" customHeight="1" thickBot="1">
      <c r="A26" s="13" t="s">
        <v>298</v>
      </c>
      <c r="B26" s="50" t="str">
        <f>B12</f>
        <v>Q4'25</v>
      </c>
      <c r="C26" s="50" t="str">
        <f>C12</f>
        <v>Q4'24</v>
      </c>
      <c r="D26" s="50" t="s">
        <v>80</v>
      </c>
      <c r="E26" s="70"/>
      <c r="F26" s="50" t="s">
        <v>80</v>
      </c>
      <c r="G26" s="192"/>
      <c r="I26" s="192"/>
    </row>
    <row r="27" spans="1:9" s="1" customFormat="1" ht="12.75"/>
    <row r="28" spans="1:9" s="1" customFormat="1" ht="12.75">
      <c r="A28" s="1" t="s">
        <v>82</v>
      </c>
      <c r="B28" s="19">
        <v>754</v>
      </c>
      <c r="C28" s="19">
        <v>680</v>
      </c>
      <c r="D28" s="23">
        <v>0.11</v>
      </c>
      <c r="F28" s="23">
        <v>0.11</v>
      </c>
      <c r="G28" s="23" t="s">
        <v>134</v>
      </c>
      <c r="I28" s="113">
        <v>1</v>
      </c>
    </row>
    <row r="29" spans="1:9" s="1" customFormat="1" ht="12.75">
      <c r="A29" s="1" t="s">
        <v>83</v>
      </c>
      <c r="B29" s="20">
        <v>526</v>
      </c>
      <c r="C29" s="20">
        <v>454</v>
      </c>
      <c r="D29" s="23">
        <v>0.16</v>
      </c>
      <c r="F29" s="23">
        <v>0.11</v>
      </c>
      <c r="G29" s="135" t="s">
        <v>308</v>
      </c>
      <c r="I29" s="20">
        <v>20</v>
      </c>
    </row>
    <row r="30" spans="1:9" s="1" customFormat="1" ht="12.75">
      <c r="A30" s="1" t="s">
        <v>85</v>
      </c>
      <c r="B30" s="25">
        <v>559</v>
      </c>
      <c r="C30" s="20">
        <v>567</v>
      </c>
      <c r="D30" s="23">
        <v>-0.01</v>
      </c>
      <c r="F30" s="23" t="s">
        <v>134</v>
      </c>
      <c r="G30" s="135" t="s">
        <v>306</v>
      </c>
      <c r="I30" s="25">
        <v>-6</v>
      </c>
    </row>
    <row r="31" spans="1:9" s="1" customFormat="1" ht="13.5" thickBot="1">
      <c r="A31" s="3" t="s">
        <v>133</v>
      </c>
      <c r="B31" s="21">
        <f>SUM(B28:B30)</f>
        <v>1839</v>
      </c>
      <c r="C31" s="21">
        <f>SUM(C28:C30)</f>
        <v>1701</v>
      </c>
      <c r="D31" s="137">
        <v>0.08</v>
      </c>
      <c r="F31" s="118">
        <v>7.0000000000000007E-2</v>
      </c>
      <c r="G31" s="132" t="s">
        <v>305</v>
      </c>
      <c r="I31" s="21">
        <f>SUM(I28:I30)</f>
        <v>15</v>
      </c>
    </row>
    <row r="32" spans="1:9" s="1" customFormat="1" ht="13.5" thickTop="1">
      <c r="A32" s="3"/>
      <c r="B32" s="22"/>
      <c r="C32" s="22"/>
      <c r="D32" s="66"/>
      <c r="F32" s="66"/>
      <c r="G32" s="72"/>
      <c r="I32" s="19"/>
    </row>
    <row r="33" spans="1:9" s="1" customFormat="1" ht="12.75">
      <c r="A33" s="1" t="s">
        <v>130</v>
      </c>
      <c r="B33" s="19">
        <v>298</v>
      </c>
      <c r="C33" s="19">
        <v>312</v>
      </c>
      <c r="D33" s="23">
        <v>-0.04</v>
      </c>
      <c r="F33" s="23">
        <v>-0.04</v>
      </c>
      <c r="G33" s="23" t="s">
        <v>134</v>
      </c>
      <c r="I33" s="19">
        <v>-2</v>
      </c>
    </row>
    <row r="34" spans="1:9" s="1" customFormat="1" ht="12.75"/>
    <row r="35" spans="1:9" s="1" customFormat="1" ht="12.75"/>
    <row r="36" spans="1:9" s="1" customFormat="1" ht="12.75"/>
    <row r="37" spans="1:9" s="1" customFormat="1" ht="36" customHeight="1">
      <c r="A37" s="188" t="s">
        <v>140</v>
      </c>
      <c r="B37" s="160"/>
      <c r="C37" s="160"/>
      <c r="D37" s="160"/>
      <c r="E37" s="160"/>
      <c r="F37" s="160"/>
      <c r="G37" s="160"/>
      <c r="H37" s="160"/>
      <c r="I37" s="160"/>
    </row>
    <row r="38" spans="1:9" s="1" customFormat="1" ht="14.25" customHeight="1"/>
    <row r="39" spans="1:9" s="1" customFormat="1" ht="35.25" customHeight="1">
      <c r="A39" s="188" t="s">
        <v>180</v>
      </c>
      <c r="B39" s="160"/>
      <c r="C39" s="160"/>
      <c r="D39" s="160"/>
      <c r="E39" s="160"/>
      <c r="F39" s="160"/>
      <c r="G39" s="160"/>
      <c r="H39" s="160"/>
      <c r="I39" s="160"/>
    </row>
    <row r="40" spans="1:9" s="1" customFormat="1" ht="13.5" customHeight="1"/>
    <row r="41" spans="1:9" s="1" customFormat="1" ht="12.75" customHeight="1">
      <c r="A41" s="188" t="s">
        <v>141</v>
      </c>
      <c r="B41" s="160"/>
      <c r="C41" s="160"/>
      <c r="D41" s="160"/>
      <c r="E41" s="160"/>
      <c r="F41" s="160"/>
      <c r="G41" s="160"/>
      <c r="H41" s="160"/>
      <c r="I41" s="160"/>
    </row>
    <row r="42" spans="1:9" s="1" customFormat="1" ht="12.75">
      <c r="A42" s="68"/>
      <c r="B42" s="69"/>
      <c r="C42" s="69"/>
      <c r="D42" s="69"/>
      <c r="E42" s="69"/>
      <c r="F42" s="69"/>
      <c r="G42" s="69"/>
      <c r="H42" s="69"/>
      <c r="I42" s="69"/>
    </row>
    <row r="43" spans="1:9" s="1" customFormat="1" ht="12.75" customHeight="1">
      <c r="A43" s="188" t="s">
        <v>135</v>
      </c>
      <c r="B43" s="160"/>
      <c r="C43" s="160"/>
      <c r="D43" s="160"/>
      <c r="E43" s="160"/>
      <c r="F43" s="160"/>
      <c r="G43" s="160"/>
      <c r="H43" s="160"/>
      <c r="I43" s="160"/>
    </row>
    <row r="44" spans="1:9" s="1" customFormat="1" ht="12.75"/>
    <row r="45" spans="1:9" s="1" customFormat="1" ht="12.75"/>
    <row r="46" spans="1:9" s="1" customFormat="1" ht="12.75">
      <c r="A46" s="152" t="str">
        <f>CONCATENATE(Index!$C$5,Index!$D$5,Index!C24)</f>
        <v>Page 14</v>
      </c>
      <c r="B46" s="152"/>
      <c r="C46" s="152"/>
      <c r="D46" s="152"/>
      <c r="E46" s="152"/>
      <c r="F46" s="152"/>
      <c r="G46" s="152"/>
      <c r="H46" s="152"/>
      <c r="I46" s="152"/>
    </row>
    <row r="47" spans="1:9" s="1" customFormat="1" ht="12.75"/>
    <row r="48" spans="1:9" s="1" customFormat="1" ht="12.75"/>
    <row r="49" s="1" customFormat="1" ht="12.75"/>
    <row r="50" s="1" customFormat="1" ht="12.75"/>
    <row r="51" s="1" customFormat="1" ht="12.75"/>
    <row r="52" s="1" customFormat="1" ht="12.75"/>
    <row r="53" s="1" customFormat="1" ht="12.75"/>
    <row r="54" s="1" customFormat="1" ht="12.75"/>
  </sheetData>
  <sheetProtection algorithmName="SHA-512" hashValue="u3TJBMoHj9r+Y0MRGHzkBx0Z4C8+5vD31PsjmRj5c19GMYnyR1cVdyTJrWOZ54mnsRS1RYEY5sAw82/Qcj87jg==" saltValue="DBWrG9GUx4IPcNgT6xo1kA==" spinCount="100000" sheet="1" objects="1" scenarios="1"/>
  <mergeCells count="17">
    <mergeCell ref="A43:I43"/>
    <mergeCell ref="G25:G26"/>
    <mergeCell ref="I25:I26"/>
    <mergeCell ref="A46:I46"/>
    <mergeCell ref="A6:I6"/>
    <mergeCell ref="B8:I8"/>
    <mergeCell ref="B10:D10"/>
    <mergeCell ref="A37:I37"/>
    <mergeCell ref="A39:I39"/>
    <mergeCell ref="A41:I41"/>
    <mergeCell ref="F24:G24"/>
    <mergeCell ref="B24:D24"/>
    <mergeCell ref="A1:I1"/>
    <mergeCell ref="A2:I2"/>
    <mergeCell ref="A3:I3"/>
    <mergeCell ref="A4:I4"/>
    <mergeCell ref="A5:I5"/>
  </mergeCells>
  <pageMargins left="0.7" right="0.7" top="0.75" bottom="0.75" header="0.3" footer="0.3"/>
  <pageSetup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C023-F6F5-4838-8360-55ED2046F1EF}">
  <sheetPr codeName="Sheet21">
    <pageSetUpPr fitToPage="1"/>
  </sheetPr>
  <dimension ref="A1:I5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184</v>
      </c>
      <c r="B2" s="151"/>
      <c r="C2" s="151"/>
      <c r="D2" s="151"/>
      <c r="E2" s="151"/>
      <c r="F2" s="151"/>
      <c r="G2" s="151"/>
      <c r="H2" s="151"/>
      <c r="I2" s="151"/>
    </row>
    <row r="3" spans="1:9" ht="15.75" customHeight="1">
      <c r="A3" s="151" t="s">
        <v>183</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13.5" thickBot="1">
      <c r="B10" s="154" t="s">
        <v>79</v>
      </c>
      <c r="C10" s="154"/>
      <c r="D10" s="154"/>
      <c r="E10" s="6"/>
      <c r="F10" s="12"/>
      <c r="G10" s="12"/>
      <c r="H10" s="6"/>
      <c r="I10" s="10"/>
    </row>
    <row r="11" spans="1:9" s="1" customFormat="1" ht="12.75">
      <c r="D11" s="10" t="s">
        <v>78</v>
      </c>
    </row>
    <row r="12" spans="1:9" s="1" customFormat="1" ht="13.5" thickBot="1">
      <c r="A12" s="13" t="s">
        <v>108</v>
      </c>
      <c r="B12" s="50" t="s">
        <v>255</v>
      </c>
      <c r="C12" s="50" t="s">
        <v>211</v>
      </c>
      <c r="D12" s="47" t="s">
        <v>80</v>
      </c>
      <c r="F12" s="10"/>
      <c r="G12" s="10"/>
      <c r="I12" s="10"/>
    </row>
    <row r="13" spans="1:9" s="1" customFormat="1" ht="12.75"/>
    <row r="14" spans="1:9" s="1" customFormat="1" ht="12.75">
      <c r="A14" s="1" t="s">
        <v>82</v>
      </c>
      <c r="B14" s="19">
        <v>2806</v>
      </c>
      <c r="C14" s="19">
        <v>2573</v>
      </c>
      <c r="D14" s="23">
        <v>0.09</v>
      </c>
      <c r="F14" s="28"/>
      <c r="G14" s="28"/>
      <c r="I14" s="28"/>
    </row>
    <row r="15" spans="1:9" s="1" customFormat="1" ht="12.75">
      <c r="A15" s="1" t="s">
        <v>83</v>
      </c>
      <c r="B15" s="20">
        <v>1923</v>
      </c>
      <c r="C15" s="20">
        <v>1770</v>
      </c>
      <c r="D15" s="23">
        <v>0.09</v>
      </c>
      <c r="F15" s="28"/>
      <c r="G15" s="28"/>
      <c r="I15" s="28"/>
    </row>
    <row r="16" spans="1:9" s="1" customFormat="1" ht="12.75">
      <c r="A16" s="1" t="s">
        <v>85</v>
      </c>
      <c r="B16" s="20">
        <v>2219</v>
      </c>
      <c r="C16" s="20">
        <v>2167</v>
      </c>
      <c r="D16" s="23">
        <v>0.03</v>
      </c>
      <c r="F16" s="28"/>
      <c r="G16" s="28"/>
      <c r="I16" s="28"/>
    </row>
    <row r="17" spans="1:9" s="1" customFormat="1" ht="13.5" thickBot="1">
      <c r="A17" s="3" t="s">
        <v>84</v>
      </c>
      <c r="B17" s="21">
        <f>SUM(B14:B16)</f>
        <v>6948</v>
      </c>
      <c r="C17" s="21">
        <f>SUM(C14:C16)</f>
        <v>6510</v>
      </c>
      <c r="D17" s="117">
        <v>7.0000000000000007E-2</v>
      </c>
      <c r="F17" s="22"/>
      <c r="G17" s="22"/>
      <c r="I17" s="22"/>
    </row>
    <row r="18" spans="1:9" s="1" customFormat="1" ht="13.5" thickTop="1">
      <c r="A18" s="3"/>
      <c r="B18" s="22"/>
      <c r="C18" s="22"/>
      <c r="D18" s="66"/>
      <c r="F18" s="22"/>
      <c r="G18" s="22"/>
      <c r="I18" s="22"/>
    </row>
    <row r="19" spans="1:9" s="1" customFormat="1" ht="12.75">
      <c r="A19" s="1" t="s">
        <v>130</v>
      </c>
      <c r="B19" s="19">
        <v>1224</v>
      </c>
      <c r="C19" s="19">
        <v>1217</v>
      </c>
      <c r="D19" s="23">
        <v>0.01</v>
      </c>
      <c r="F19" s="22"/>
      <c r="G19" s="22"/>
      <c r="I19" s="22"/>
    </row>
    <row r="20" spans="1:9" s="1" customFormat="1" ht="12.75"/>
    <row r="21" spans="1:9" s="1" customFormat="1" ht="12.75"/>
    <row r="22" spans="1:9" s="1" customFormat="1" ht="12.75"/>
    <row r="23" spans="1:9" s="1" customFormat="1" ht="12.75"/>
    <row r="24" spans="1:9" s="1" customFormat="1" ht="43.5" customHeight="1" thickBot="1">
      <c r="B24" s="194" t="s">
        <v>136</v>
      </c>
      <c r="C24" s="194"/>
      <c r="D24" s="194"/>
      <c r="E24" s="6"/>
      <c r="F24" s="192" t="s">
        <v>138</v>
      </c>
      <c r="G24" s="192"/>
      <c r="H24" s="6"/>
      <c r="I24" s="50"/>
    </row>
    <row r="25" spans="1:9" s="1" customFormat="1" ht="16.5" customHeight="1">
      <c r="D25" s="10" t="s">
        <v>78</v>
      </c>
      <c r="F25" s="10" t="s">
        <v>78</v>
      </c>
      <c r="G25" s="191" t="s">
        <v>137</v>
      </c>
      <c r="I25" s="191" t="s">
        <v>139</v>
      </c>
    </row>
    <row r="26" spans="1:9" s="1" customFormat="1" ht="35.25" customHeight="1" thickBot="1">
      <c r="A26" s="13" t="s">
        <v>298</v>
      </c>
      <c r="B26" s="50" t="str">
        <f>B12</f>
        <v>FY25</v>
      </c>
      <c r="C26" s="50" t="str">
        <f>C12</f>
        <v>FY24</v>
      </c>
      <c r="D26" s="50" t="s">
        <v>80</v>
      </c>
      <c r="E26" s="70"/>
      <c r="F26" s="50" t="s">
        <v>80</v>
      </c>
      <c r="G26" s="192"/>
      <c r="I26" s="192"/>
    </row>
    <row r="27" spans="1:9" s="1" customFormat="1" ht="12.75"/>
    <row r="28" spans="1:9" s="1" customFormat="1" ht="12.75">
      <c r="A28" s="1" t="s">
        <v>82</v>
      </c>
      <c r="B28" s="19">
        <v>2692</v>
      </c>
      <c r="C28" s="19">
        <v>2573</v>
      </c>
      <c r="D28" s="23">
        <v>0.05</v>
      </c>
      <c r="F28" s="23">
        <v>0.05</v>
      </c>
      <c r="G28" s="23" t="s">
        <v>134</v>
      </c>
      <c r="I28" s="113">
        <v>-14</v>
      </c>
    </row>
    <row r="29" spans="1:9" s="1" customFormat="1" ht="12.75">
      <c r="A29" s="1" t="s">
        <v>83</v>
      </c>
      <c r="B29" s="20">
        <v>1923</v>
      </c>
      <c r="C29" s="20">
        <v>1770</v>
      </c>
      <c r="D29" s="23">
        <v>0.09</v>
      </c>
      <c r="F29" s="23">
        <v>7.0000000000000007E-2</v>
      </c>
      <c r="G29" s="76" t="s">
        <v>307</v>
      </c>
      <c r="I29" s="20">
        <v>34</v>
      </c>
    </row>
    <row r="30" spans="1:9" s="1" customFormat="1" ht="12.75">
      <c r="A30" s="1" t="s">
        <v>85</v>
      </c>
      <c r="B30" s="25">
        <v>2219</v>
      </c>
      <c r="C30" s="20">
        <v>2167</v>
      </c>
      <c r="D30" s="23">
        <v>0.03</v>
      </c>
      <c r="F30" s="23">
        <v>0.03</v>
      </c>
      <c r="G30" s="23" t="s">
        <v>134</v>
      </c>
      <c r="I30" s="25">
        <v>-17</v>
      </c>
    </row>
    <row r="31" spans="1:9" s="1" customFormat="1" ht="13.5" thickBot="1">
      <c r="A31" s="3" t="s">
        <v>133</v>
      </c>
      <c r="B31" s="21">
        <f>SUM(B28:B30)</f>
        <v>6834</v>
      </c>
      <c r="C31" s="21">
        <f>SUM(C28:C30)</f>
        <v>6510</v>
      </c>
      <c r="D31" s="137">
        <v>0.05</v>
      </c>
      <c r="F31" s="118">
        <v>0.05</v>
      </c>
      <c r="G31" s="23" t="s">
        <v>134</v>
      </c>
      <c r="I31" s="21">
        <f>SUM(I28:I30)</f>
        <v>3</v>
      </c>
    </row>
    <row r="32" spans="1:9" s="1" customFormat="1" ht="13.5" thickTop="1">
      <c r="A32" s="3"/>
      <c r="B32" s="22"/>
      <c r="C32" s="22"/>
      <c r="D32" s="66"/>
      <c r="F32" s="66"/>
      <c r="G32" s="72"/>
      <c r="I32" s="19"/>
    </row>
    <row r="33" spans="1:9" s="1" customFormat="1" ht="12.75">
      <c r="A33" s="1" t="s">
        <v>130</v>
      </c>
      <c r="B33" s="19">
        <v>1224</v>
      </c>
      <c r="C33" s="19">
        <v>1217</v>
      </c>
      <c r="D33" s="23">
        <v>0.01</v>
      </c>
      <c r="F33" s="23">
        <v>0.01</v>
      </c>
      <c r="G33" s="23" t="s">
        <v>134</v>
      </c>
      <c r="I33" s="19">
        <v>-4</v>
      </c>
    </row>
    <row r="34" spans="1:9" s="1" customFormat="1" ht="12.75"/>
    <row r="35" spans="1:9" s="1" customFormat="1" ht="12.75"/>
    <row r="36" spans="1:9" s="1" customFormat="1" ht="12.75"/>
    <row r="37" spans="1:9" s="1" customFormat="1" ht="36" customHeight="1">
      <c r="A37" s="188" t="s">
        <v>140</v>
      </c>
      <c r="B37" s="160"/>
      <c r="C37" s="160"/>
      <c r="D37" s="160"/>
      <c r="E37" s="160"/>
      <c r="F37" s="160"/>
      <c r="G37" s="160"/>
      <c r="H37" s="160"/>
      <c r="I37" s="160"/>
    </row>
    <row r="38" spans="1:9" s="1" customFormat="1" ht="14.25" customHeight="1"/>
    <row r="39" spans="1:9" s="1" customFormat="1" ht="35.25" customHeight="1">
      <c r="A39" s="188" t="s">
        <v>180</v>
      </c>
      <c r="B39" s="160"/>
      <c r="C39" s="160"/>
      <c r="D39" s="160"/>
      <c r="E39" s="160"/>
      <c r="F39" s="160"/>
      <c r="G39" s="160"/>
      <c r="H39" s="160"/>
      <c r="I39" s="160"/>
    </row>
    <row r="40" spans="1:9" s="1" customFormat="1" ht="13.5" customHeight="1"/>
    <row r="41" spans="1:9" s="1" customFormat="1" ht="12.75" customHeight="1">
      <c r="A41" s="188" t="s">
        <v>141</v>
      </c>
      <c r="B41" s="160"/>
      <c r="C41" s="160"/>
      <c r="D41" s="160"/>
      <c r="E41" s="160"/>
      <c r="F41" s="160"/>
      <c r="G41" s="160"/>
      <c r="H41" s="160"/>
      <c r="I41" s="160"/>
    </row>
    <row r="42" spans="1:9" s="1" customFormat="1" ht="12.75">
      <c r="A42" s="68"/>
      <c r="B42" s="69"/>
      <c r="C42" s="69"/>
      <c r="D42" s="69"/>
      <c r="E42" s="69"/>
      <c r="F42" s="69"/>
      <c r="G42" s="69"/>
      <c r="H42" s="69"/>
      <c r="I42" s="69"/>
    </row>
    <row r="43" spans="1:9" s="1" customFormat="1" ht="12.75" customHeight="1">
      <c r="A43" s="188" t="s">
        <v>135</v>
      </c>
      <c r="B43" s="160"/>
      <c r="C43" s="160"/>
      <c r="D43" s="160"/>
      <c r="E43" s="160"/>
      <c r="F43" s="160"/>
      <c r="G43" s="160"/>
      <c r="H43" s="160"/>
      <c r="I43" s="160"/>
    </row>
    <row r="44" spans="1:9" s="1" customFormat="1" ht="12.75"/>
    <row r="45" spans="1:9" s="1" customFormat="1" ht="12.75"/>
    <row r="46" spans="1:9" s="1" customFormat="1" ht="12.75">
      <c r="A46" s="152" t="str">
        <f>CONCATENATE(Index!$C$5,Index!$D$5,Index!C25)</f>
        <v>Page 15</v>
      </c>
      <c r="B46" s="152"/>
      <c r="C46" s="152"/>
      <c r="D46" s="152"/>
      <c r="E46" s="152"/>
      <c r="F46" s="152"/>
      <c r="G46" s="152"/>
      <c r="H46" s="152"/>
      <c r="I46" s="152"/>
    </row>
    <row r="47" spans="1:9" s="1" customFormat="1" ht="12.75"/>
    <row r="48" spans="1:9" s="1" customFormat="1" ht="12.75"/>
    <row r="49" s="1" customFormat="1" ht="12.75"/>
    <row r="50" s="1" customFormat="1" ht="12.75"/>
    <row r="51" s="1" customFormat="1" ht="12.75"/>
    <row r="52" s="1" customFormat="1" ht="12.75"/>
    <row r="53" s="1" customFormat="1" ht="12.75"/>
    <row r="54" s="1" customFormat="1" ht="12.75"/>
  </sheetData>
  <sheetProtection algorithmName="SHA-512" hashValue="Ck3FBGBe+Jbs5tXRFCiDXiT85YK6EEQv6zuIXxbt5cDtDSItfc1+jsoupbnWLnTOrQYrSuAdNdpNY8LnkcsBFg==" saltValue="6D5rCZT2auD87F3h+JPv+Q==" spinCount="100000" sheet="1" objects="1" scenarios="1"/>
  <mergeCells count="17">
    <mergeCell ref="A6:I6"/>
    <mergeCell ref="A1:I1"/>
    <mergeCell ref="A2:I2"/>
    <mergeCell ref="A3:I3"/>
    <mergeCell ref="A4:I4"/>
    <mergeCell ref="A5:I5"/>
    <mergeCell ref="B8:I8"/>
    <mergeCell ref="B10:D10"/>
    <mergeCell ref="B24:D24"/>
    <mergeCell ref="F24:G24"/>
    <mergeCell ref="G25:G26"/>
    <mergeCell ref="I25:I26"/>
    <mergeCell ref="A37:I37"/>
    <mergeCell ref="A39:I39"/>
    <mergeCell ref="A41:I41"/>
    <mergeCell ref="A43:I43"/>
    <mergeCell ref="A46:I46"/>
  </mergeCells>
  <pageMargins left="0.7" right="0.7" top="0.75" bottom="0.75" header="0.3" footer="0.3"/>
  <pageSetup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72ACD-4B80-49D0-B430-0D0127D59AE1}">
  <sheetPr>
    <pageSetUpPr fitToPage="1"/>
  </sheetPr>
  <dimension ref="A1:K64"/>
  <sheetViews>
    <sheetView zoomScaleNormal="10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185</v>
      </c>
      <c r="B2" s="151"/>
      <c r="C2" s="151"/>
      <c r="D2" s="151"/>
      <c r="E2" s="151"/>
      <c r="F2" s="151"/>
      <c r="G2" s="151"/>
      <c r="H2" s="151"/>
      <c r="I2" s="151"/>
    </row>
    <row r="3" spans="1:9" ht="15.75" customHeight="1">
      <c r="A3" s="151" t="s">
        <v>186</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32.25" customHeight="1" thickBot="1">
      <c r="B10" s="196" t="s">
        <v>79</v>
      </c>
      <c r="C10" s="196"/>
      <c r="D10" s="196"/>
      <c r="E10" s="6"/>
      <c r="F10" s="12"/>
      <c r="G10" s="12"/>
      <c r="H10" s="6"/>
      <c r="I10" s="10"/>
    </row>
    <row r="11" spans="1:9" s="1" customFormat="1" ht="12.75">
      <c r="D11" s="10" t="s">
        <v>78</v>
      </c>
    </row>
    <row r="12" spans="1:9" s="1" customFormat="1" ht="13.5" thickBot="1">
      <c r="A12" s="13" t="s">
        <v>172</v>
      </c>
      <c r="B12" s="50" t="s">
        <v>282</v>
      </c>
      <c r="C12" s="50" t="s">
        <v>242</v>
      </c>
      <c r="D12" s="47" t="s">
        <v>80</v>
      </c>
      <c r="F12" s="10"/>
      <c r="G12" s="10"/>
      <c r="I12" s="10"/>
    </row>
    <row r="13" spans="1:9" s="1" customFormat="1" ht="12.75"/>
    <row r="14" spans="1:9" s="1" customFormat="1" ht="12.75" hidden="1">
      <c r="A14" s="1" t="s">
        <v>66</v>
      </c>
      <c r="B14" s="4">
        <v>1238</v>
      </c>
      <c r="C14" s="4">
        <v>1238</v>
      </c>
      <c r="D14" s="96" t="s">
        <v>134</v>
      </c>
      <c r="F14" s="4"/>
      <c r="G14" s="4"/>
      <c r="I14" s="4"/>
    </row>
    <row r="15" spans="1:9" s="1" customFormat="1" ht="12.75" hidden="1"/>
    <row r="16" spans="1:9" s="1" customFormat="1" ht="12.75">
      <c r="A16" s="1" t="s">
        <v>173</v>
      </c>
      <c r="B16" s="4">
        <v>690</v>
      </c>
      <c r="C16" s="4">
        <v>595</v>
      </c>
      <c r="D16" s="97">
        <v>0.16</v>
      </c>
      <c r="F16" s="5"/>
      <c r="G16" s="5"/>
      <c r="I16" s="5"/>
    </row>
    <row r="17" spans="1:9" s="1" customFormat="1" ht="12.75">
      <c r="A17" s="1" t="s">
        <v>174</v>
      </c>
      <c r="B17" s="5">
        <v>136</v>
      </c>
      <c r="C17" s="5">
        <v>150</v>
      </c>
      <c r="D17" s="97">
        <v>-0.09</v>
      </c>
      <c r="F17" s="5"/>
      <c r="G17" s="5"/>
      <c r="I17" s="5"/>
    </row>
    <row r="18" spans="1:9" s="1" customFormat="1" ht="12.75">
      <c r="A18" s="1" t="s">
        <v>175</v>
      </c>
      <c r="B18" s="5">
        <v>276</v>
      </c>
      <c r="C18" s="5">
        <v>255</v>
      </c>
      <c r="D18" s="97">
        <v>0.08</v>
      </c>
      <c r="F18" s="5"/>
      <c r="G18" s="5"/>
      <c r="I18" s="5"/>
    </row>
    <row r="19" spans="1:9" s="1" customFormat="1" ht="12.75">
      <c r="A19" s="1" t="s">
        <v>197</v>
      </c>
      <c r="B19" s="5">
        <v>414</v>
      </c>
      <c r="C19" s="5">
        <v>385</v>
      </c>
      <c r="D19" s="97">
        <v>0.08</v>
      </c>
      <c r="F19" s="5"/>
      <c r="G19" s="5"/>
      <c r="I19" s="5"/>
    </row>
    <row r="20" spans="1:9" s="1" customFormat="1" ht="12.75">
      <c r="A20" s="1" t="s">
        <v>176</v>
      </c>
      <c r="B20" s="5">
        <v>165</v>
      </c>
      <c r="C20" s="5">
        <v>152</v>
      </c>
      <c r="D20" s="97">
        <v>0.08</v>
      </c>
      <c r="F20" s="5"/>
      <c r="G20" s="5"/>
      <c r="I20" s="5"/>
    </row>
    <row r="21" spans="1:9" s="1" customFormat="1" ht="12.75">
      <c r="A21" s="1" t="s">
        <v>177</v>
      </c>
      <c r="B21" s="5">
        <v>180</v>
      </c>
      <c r="C21" s="5">
        <v>164</v>
      </c>
      <c r="D21" s="23">
        <v>0.08</v>
      </c>
      <c r="F21" s="5"/>
      <c r="G21" s="5"/>
      <c r="I21" s="5"/>
    </row>
    <row r="22" spans="1:9" s="1" customFormat="1" ht="13.5" thickBot="1">
      <c r="A22" s="3" t="s">
        <v>84</v>
      </c>
      <c r="B22" s="8">
        <f>SUM(B16:B21)</f>
        <v>1861</v>
      </c>
      <c r="C22" s="8">
        <f>SUM(C16:C21)</f>
        <v>1701</v>
      </c>
      <c r="D22" s="97">
        <v>0.09</v>
      </c>
      <c r="F22" s="4"/>
      <c r="G22" s="4"/>
      <c r="I22" s="4"/>
    </row>
    <row r="23" spans="1:9" s="1" customFormat="1" ht="13.5" thickTop="1">
      <c r="A23" s="3"/>
      <c r="B23" s="4"/>
      <c r="C23" s="4"/>
      <c r="D23" s="66"/>
      <c r="F23" s="4"/>
      <c r="G23" s="4"/>
      <c r="I23" s="4"/>
    </row>
    <row r="24" spans="1:9" s="1" customFormat="1" ht="12.75">
      <c r="B24" s="4"/>
      <c r="C24" s="4"/>
      <c r="D24" s="66"/>
      <c r="F24" s="4"/>
      <c r="G24" s="4"/>
      <c r="I24" s="4"/>
    </row>
    <row r="25" spans="1:9" s="1" customFormat="1" ht="12.75"/>
    <row r="26" spans="1:9" s="1" customFormat="1" ht="12.75"/>
    <row r="27" spans="1:9" s="1" customFormat="1" ht="12.75"/>
    <row r="28" spans="1:9" s="1" customFormat="1" ht="12.75"/>
    <row r="29" spans="1:9" s="1" customFormat="1" ht="43.5" customHeight="1" thickBot="1">
      <c r="B29" s="194" t="s">
        <v>136</v>
      </c>
      <c r="C29" s="194"/>
      <c r="D29" s="194"/>
      <c r="E29" s="6"/>
      <c r="F29" s="192" t="s">
        <v>138</v>
      </c>
      <c r="G29" s="192"/>
      <c r="H29" s="6"/>
      <c r="I29" s="50"/>
    </row>
    <row r="30" spans="1:9" s="1" customFormat="1" ht="16.5" customHeight="1">
      <c r="D30" s="10" t="s">
        <v>78</v>
      </c>
      <c r="F30" s="10" t="s">
        <v>78</v>
      </c>
      <c r="G30" s="191" t="s">
        <v>137</v>
      </c>
      <c r="I30" s="191" t="s">
        <v>139</v>
      </c>
    </row>
    <row r="31" spans="1:9" s="1" customFormat="1" ht="35.25" customHeight="1" thickBot="1">
      <c r="A31" s="13" t="s">
        <v>299</v>
      </c>
      <c r="B31" s="50" t="str">
        <f>B12</f>
        <v>Q4'25</v>
      </c>
      <c r="C31" s="50" t="str">
        <f>C12</f>
        <v>Q4'24</v>
      </c>
      <c r="D31" s="50" t="s">
        <v>80</v>
      </c>
      <c r="E31" s="70"/>
      <c r="F31" s="50" t="s">
        <v>80</v>
      </c>
      <c r="G31" s="192"/>
      <c r="I31" s="192"/>
    </row>
    <row r="32" spans="1:9" s="1" customFormat="1" ht="12.75"/>
    <row r="33" spans="1:11" s="1" customFormat="1" ht="12.75" hidden="1">
      <c r="A33" s="1" t="s">
        <v>66</v>
      </c>
      <c r="B33" s="4">
        <v>1197</v>
      </c>
      <c r="C33" s="4">
        <v>1238</v>
      </c>
      <c r="D33" s="97">
        <v>-0.03</v>
      </c>
      <c r="F33" s="97">
        <v>-0.01</v>
      </c>
      <c r="G33" s="98" t="s">
        <v>178</v>
      </c>
      <c r="I33" s="99"/>
    </row>
    <row r="34" spans="1:11" s="1" customFormat="1" ht="12.75" hidden="1">
      <c r="G34" s="100"/>
      <c r="I34" s="101"/>
    </row>
    <row r="35" spans="1:11" s="1" customFormat="1" ht="12.75">
      <c r="A35" s="1" t="s">
        <v>173</v>
      </c>
      <c r="B35" s="4">
        <v>668</v>
      </c>
      <c r="C35" s="4">
        <v>595</v>
      </c>
      <c r="D35" s="97">
        <v>0.12</v>
      </c>
      <c r="F35" s="118">
        <v>0.12</v>
      </c>
      <c r="G35" s="23" t="s">
        <v>134</v>
      </c>
      <c r="I35" s="145">
        <v>5</v>
      </c>
      <c r="K35" s="136"/>
    </row>
    <row r="36" spans="1:11" s="1" customFormat="1" ht="12.75">
      <c r="A36" s="1" t="s">
        <v>174</v>
      </c>
      <c r="B36" s="5">
        <v>136</v>
      </c>
      <c r="C36" s="5">
        <v>150</v>
      </c>
      <c r="D36" s="97">
        <v>-0.09</v>
      </c>
      <c r="F36" s="133">
        <v>-0.1</v>
      </c>
      <c r="G36" s="135" t="s">
        <v>305</v>
      </c>
      <c r="I36" s="53">
        <v>1</v>
      </c>
      <c r="K36" s="136"/>
    </row>
    <row r="37" spans="1:11" s="1" customFormat="1" ht="12.75">
      <c r="A37" s="1" t="s">
        <v>175</v>
      </c>
      <c r="B37" s="5">
        <v>276</v>
      </c>
      <c r="C37" s="5">
        <v>255</v>
      </c>
      <c r="D37" s="97">
        <v>0.08</v>
      </c>
      <c r="F37" s="23">
        <v>7.0000000000000007E-2</v>
      </c>
      <c r="G37" s="134" t="s">
        <v>305</v>
      </c>
      <c r="I37" s="146">
        <v>3</v>
      </c>
      <c r="K37" s="136"/>
    </row>
    <row r="38" spans="1:11" s="1" customFormat="1" ht="12.75">
      <c r="A38" s="1" t="s">
        <v>197</v>
      </c>
      <c r="B38" s="5">
        <v>414</v>
      </c>
      <c r="C38" s="5">
        <v>385</v>
      </c>
      <c r="D38" s="97">
        <v>0.08</v>
      </c>
      <c r="F38" s="23">
        <v>7.0000000000000007E-2</v>
      </c>
      <c r="G38" s="132" t="s">
        <v>305</v>
      </c>
      <c r="I38" s="146">
        <v>3</v>
      </c>
      <c r="K38" s="136"/>
    </row>
    <row r="39" spans="1:11" s="1" customFormat="1" ht="12.75">
      <c r="A39" s="1" t="s">
        <v>176</v>
      </c>
      <c r="B39" s="5">
        <v>165</v>
      </c>
      <c r="C39" s="5">
        <v>152</v>
      </c>
      <c r="D39" s="97">
        <v>0.08</v>
      </c>
      <c r="F39" s="23">
        <v>7.0000000000000007E-2</v>
      </c>
      <c r="G39" s="135" t="s">
        <v>305</v>
      </c>
      <c r="I39" s="146">
        <v>1</v>
      </c>
      <c r="K39" s="136"/>
    </row>
    <row r="40" spans="1:11" s="1" customFormat="1" ht="12.75">
      <c r="A40" s="1" t="s">
        <v>177</v>
      </c>
      <c r="B40" s="5">
        <v>180</v>
      </c>
      <c r="C40" s="5">
        <v>164</v>
      </c>
      <c r="D40" s="23">
        <v>0.09</v>
      </c>
      <c r="F40" s="23">
        <v>0.09</v>
      </c>
      <c r="G40" s="23" t="s">
        <v>134</v>
      </c>
      <c r="I40" s="147">
        <v>2</v>
      </c>
      <c r="K40" s="136"/>
    </row>
    <row r="41" spans="1:11" s="1" customFormat="1" ht="13.5" thickBot="1">
      <c r="A41" s="3" t="s">
        <v>133</v>
      </c>
      <c r="B41" s="21">
        <f>SUM(B35:B40)</f>
        <v>1839</v>
      </c>
      <c r="C41" s="21">
        <f>SUM(C35:C40)</f>
        <v>1701</v>
      </c>
      <c r="D41" s="118">
        <v>0.08</v>
      </c>
      <c r="F41" s="118">
        <v>7.0000000000000007E-2</v>
      </c>
      <c r="G41" s="132" t="s">
        <v>305</v>
      </c>
      <c r="I41" s="148">
        <f>SUM(I35:I40)</f>
        <v>15</v>
      </c>
      <c r="K41" s="136"/>
    </row>
    <row r="42" spans="1:11" s="1" customFormat="1" ht="13.5" thickTop="1">
      <c r="A42" s="3"/>
      <c r="B42" s="4"/>
      <c r="C42" s="4"/>
      <c r="D42" s="66"/>
      <c r="F42" s="103"/>
      <c r="G42" s="104"/>
      <c r="I42" s="19"/>
    </row>
    <row r="43" spans="1:11" s="1" customFormat="1" ht="12.75">
      <c r="B43" s="4"/>
      <c r="C43" s="4"/>
      <c r="D43" s="66"/>
      <c r="F43" s="103"/>
      <c r="G43" s="102"/>
      <c r="I43" s="99"/>
    </row>
    <row r="44" spans="1:11" s="1" customFormat="1" ht="12.75"/>
    <row r="45" spans="1:11" s="1" customFormat="1" ht="12.75"/>
    <row r="46" spans="1:11" s="1" customFormat="1" ht="12.75"/>
    <row r="47" spans="1:11" s="1" customFormat="1" ht="36" customHeight="1">
      <c r="A47" s="188" t="s">
        <v>140</v>
      </c>
      <c r="B47" s="160"/>
      <c r="C47" s="160"/>
      <c r="D47" s="160"/>
      <c r="E47" s="160"/>
      <c r="F47" s="160"/>
      <c r="G47" s="160"/>
      <c r="H47" s="160"/>
      <c r="I47" s="160"/>
    </row>
    <row r="48" spans="1:11" s="1" customFormat="1" ht="14.25" customHeight="1"/>
    <row r="49" spans="1:9" s="1" customFormat="1" ht="35.25" customHeight="1">
      <c r="A49" s="188" t="s">
        <v>180</v>
      </c>
      <c r="B49" s="160"/>
      <c r="C49" s="160"/>
      <c r="D49" s="160"/>
      <c r="E49" s="160"/>
      <c r="F49" s="160"/>
      <c r="G49" s="160"/>
      <c r="H49" s="160"/>
      <c r="I49" s="160"/>
    </row>
    <row r="50" spans="1:9" s="1" customFormat="1" ht="13.5" customHeight="1"/>
    <row r="51" spans="1:9" s="1" customFormat="1" ht="12.75" customHeight="1">
      <c r="A51" s="188" t="s">
        <v>141</v>
      </c>
      <c r="B51" s="160"/>
      <c r="C51" s="160"/>
      <c r="D51" s="160"/>
      <c r="E51" s="160"/>
      <c r="F51" s="160"/>
      <c r="G51" s="160"/>
      <c r="H51" s="160"/>
      <c r="I51" s="160"/>
    </row>
    <row r="52" spans="1:9" s="1" customFormat="1" ht="12.75">
      <c r="A52" s="68"/>
      <c r="B52" s="69"/>
      <c r="C52" s="69"/>
      <c r="D52" s="69"/>
      <c r="E52" s="69"/>
      <c r="F52" s="69"/>
      <c r="G52" s="69"/>
      <c r="H52" s="69"/>
      <c r="I52" s="69"/>
    </row>
    <row r="53" spans="1:9" s="1" customFormat="1" ht="12.75" customHeight="1">
      <c r="A53" s="188" t="s">
        <v>135</v>
      </c>
      <c r="B53" s="160"/>
      <c r="C53" s="160"/>
      <c r="D53" s="160"/>
      <c r="E53" s="160"/>
      <c r="F53" s="160"/>
      <c r="G53" s="160"/>
      <c r="H53" s="160"/>
      <c r="I53" s="160"/>
    </row>
    <row r="54" spans="1:9" s="1" customFormat="1" ht="12.75"/>
    <row r="55" spans="1:9" s="1" customFormat="1" ht="12.75"/>
    <row r="56" spans="1:9" s="1" customFormat="1" ht="12.75">
      <c r="A56" s="152" t="str">
        <f>CONCATENATE(Index!$C$5,Index!$D$5,Index!C26)</f>
        <v>Page 16</v>
      </c>
      <c r="B56" s="152"/>
      <c r="C56" s="152"/>
      <c r="D56" s="152"/>
      <c r="E56" s="152"/>
      <c r="F56" s="152"/>
      <c r="G56" s="152"/>
      <c r="H56" s="152"/>
      <c r="I56" s="152"/>
    </row>
    <row r="57" spans="1:9" s="1" customFormat="1" ht="12.75"/>
    <row r="58" spans="1:9" s="1" customFormat="1" ht="12.75"/>
    <row r="59" spans="1:9" s="1" customFormat="1" ht="12.75"/>
    <row r="60" spans="1:9" s="1" customFormat="1" ht="12.75"/>
    <row r="61" spans="1:9" s="1" customFormat="1" ht="12.75"/>
    <row r="62" spans="1:9" s="1" customFormat="1" ht="12.75"/>
    <row r="63" spans="1:9" s="1" customFormat="1" ht="12.75"/>
    <row r="64" spans="1:9" s="1" customFormat="1" ht="12.75"/>
  </sheetData>
  <sheetProtection algorithmName="SHA-512" hashValue="cA+3xiJrczFoyoMV1YJSQ0MGZOyTxd5EIGuDnTn4E0gp67xfSEBT9YAtbEwfXaXHLCuswLvAIR8uRkHhksRLcg==" saltValue="hZAqeMZFll+YZpCkxdTVHA==" spinCount="100000" sheet="1" objects="1" scenarios="1"/>
  <mergeCells count="17">
    <mergeCell ref="A47:I47"/>
    <mergeCell ref="A49:I49"/>
    <mergeCell ref="A51:I51"/>
    <mergeCell ref="A53:I53"/>
    <mergeCell ref="A56:I56"/>
    <mergeCell ref="B8:I8"/>
    <mergeCell ref="B10:D10"/>
    <mergeCell ref="B29:D29"/>
    <mergeCell ref="F29:G29"/>
    <mergeCell ref="G30:G31"/>
    <mergeCell ref="I30:I31"/>
    <mergeCell ref="A6:I6"/>
    <mergeCell ref="A1:I1"/>
    <mergeCell ref="A2:I2"/>
    <mergeCell ref="A3:I3"/>
    <mergeCell ref="A4:I4"/>
    <mergeCell ref="A5:I5"/>
  </mergeCells>
  <pageMargins left="0.7" right="0.7" top="0.75" bottom="0.75" header="0.3" footer="0.3"/>
  <pageSetup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0E362-9879-40C5-80F8-E934B0AD656A}">
  <sheetPr codeName="Sheet4">
    <pageSetUpPr fitToPage="1"/>
  </sheetPr>
  <dimension ref="A1:K64"/>
  <sheetViews>
    <sheetView topLeftCell="A6" zoomScaleNormal="100" workbookViewId="0">
      <selection activeCell="B36" sqref="B36"/>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151" t="s">
        <v>0</v>
      </c>
      <c r="B1" s="151"/>
      <c r="C1" s="151"/>
      <c r="D1" s="151"/>
      <c r="E1" s="151"/>
      <c r="F1" s="151"/>
      <c r="G1" s="151"/>
      <c r="H1" s="151"/>
      <c r="I1" s="151"/>
    </row>
    <row r="2" spans="1:9" ht="15.75" customHeight="1">
      <c r="A2" s="151" t="s">
        <v>185</v>
      </c>
      <c r="B2" s="151"/>
      <c r="C2" s="151"/>
      <c r="D2" s="151"/>
      <c r="E2" s="151"/>
      <c r="F2" s="151"/>
      <c r="G2" s="151"/>
      <c r="H2" s="151"/>
      <c r="I2" s="151"/>
    </row>
    <row r="3" spans="1:9" ht="15.75" customHeight="1">
      <c r="A3" s="151" t="s">
        <v>186</v>
      </c>
      <c r="B3" s="151"/>
      <c r="C3" s="151"/>
      <c r="D3" s="151"/>
      <c r="E3" s="151"/>
      <c r="F3" s="151"/>
      <c r="G3" s="151"/>
      <c r="H3" s="151"/>
      <c r="I3" s="151"/>
    </row>
    <row r="4" spans="1:9" ht="15.75" customHeight="1">
      <c r="A4" s="151" t="s">
        <v>77</v>
      </c>
      <c r="B4" s="151"/>
      <c r="C4" s="151"/>
      <c r="D4" s="151"/>
      <c r="E4" s="151"/>
      <c r="F4" s="151"/>
      <c r="G4" s="151"/>
      <c r="H4" s="151"/>
      <c r="I4" s="151"/>
    </row>
    <row r="5" spans="1:9" ht="15.75" customHeight="1">
      <c r="A5" s="151" t="s">
        <v>2</v>
      </c>
      <c r="B5" s="151"/>
      <c r="C5" s="151"/>
      <c r="D5" s="151"/>
      <c r="E5" s="151"/>
      <c r="F5" s="151"/>
      <c r="G5" s="151"/>
      <c r="H5" s="151"/>
      <c r="I5" s="151"/>
    </row>
    <row r="6" spans="1:9" ht="15.75" customHeight="1">
      <c r="A6" s="151" t="s">
        <v>3</v>
      </c>
      <c r="B6" s="151"/>
      <c r="C6" s="151"/>
      <c r="D6" s="151"/>
      <c r="E6" s="151"/>
      <c r="F6" s="151"/>
      <c r="G6" s="151"/>
      <c r="H6" s="151"/>
      <c r="I6" s="151"/>
    </row>
    <row r="7" spans="1:9" ht="15.75" customHeight="1"/>
    <row r="8" spans="1:9" s="1" customFormat="1" ht="12.75">
      <c r="B8" s="195" t="s">
        <v>78</v>
      </c>
      <c r="C8" s="195"/>
      <c r="D8" s="195"/>
      <c r="E8" s="195"/>
      <c r="F8" s="195"/>
      <c r="G8" s="195"/>
      <c r="H8" s="195"/>
      <c r="I8" s="195"/>
    </row>
    <row r="9" spans="1:9" s="1" customFormat="1" ht="12.75"/>
    <row r="10" spans="1:9" s="1" customFormat="1" ht="32.25" customHeight="1" thickBot="1">
      <c r="B10" s="196" t="s">
        <v>79</v>
      </c>
      <c r="C10" s="196"/>
      <c r="D10" s="196"/>
      <c r="E10" s="6"/>
      <c r="F10" s="12"/>
      <c r="G10" s="12"/>
      <c r="H10" s="6"/>
      <c r="I10" s="10"/>
    </row>
    <row r="11" spans="1:9" s="1" customFormat="1" ht="12.75">
      <c r="D11" s="10" t="s">
        <v>78</v>
      </c>
    </row>
    <row r="12" spans="1:9" s="1" customFormat="1" ht="13.5" thickBot="1">
      <c r="A12" s="13" t="s">
        <v>172</v>
      </c>
      <c r="B12" s="50" t="s">
        <v>255</v>
      </c>
      <c r="C12" s="50" t="s">
        <v>211</v>
      </c>
      <c r="D12" s="47" t="s">
        <v>80</v>
      </c>
      <c r="F12" s="10"/>
      <c r="G12" s="10"/>
      <c r="I12" s="10"/>
    </row>
    <row r="13" spans="1:9" s="1" customFormat="1" ht="12.75"/>
    <row r="14" spans="1:9" s="1" customFormat="1" ht="12.75" hidden="1">
      <c r="A14" s="1" t="s">
        <v>66</v>
      </c>
      <c r="B14" s="4">
        <v>1238</v>
      </c>
      <c r="C14" s="4">
        <v>1238</v>
      </c>
      <c r="D14" s="96" t="s">
        <v>134</v>
      </c>
      <c r="F14" s="4"/>
      <c r="G14" s="4"/>
      <c r="I14" s="4"/>
    </row>
    <row r="15" spans="1:9" s="1" customFormat="1" ht="12.75" hidden="1"/>
    <row r="16" spans="1:9" s="1" customFormat="1" ht="12.75">
      <c r="A16" s="1" t="s">
        <v>173</v>
      </c>
      <c r="B16" s="19">
        <v>2507</v>
      </c>
      <c r="C16" s="19">
        <v>2242</v>
      </c>
      <c r="D16" s="23">
        <v>0.12</v>
      </c>
      <c r="F16" s="20"/>
      <c r="G16" s="20"/>
      <c r="I16" s="5"/>
    </row>
    <row r="17" spans="1:9" s="1" customFormat="1" ht="12.75">
      <c r="A17" s="1" t="s">
        <v>174</v>
      </c>
      <c r="B17" s="20">
        <v>540</v>
      </c>
      <c r="C17" s="20">
        <v>567</v>
      </c>
      <c r="D17" s="23">
        <v>-0.05</v>
      </c>
      <c r="F17" s="20"/>
      <c r="G17" s="20"/>
      <c r="I17" s="5"/>
    </row>
    <row r="18" spans="1:9" s="1" customFormat="1" ht="12.75">
      <c r="A18" s="1" t="s">
        <v>175</v>
      </c>
      <c r="B18" s="20">
        <v>1029</v>
      </c>
      <c r="C18" s="20">
        <v>964</v>
      </c>
      <c r="D18" s="23">
        <v>7.0000000000000007E-2</v>
      </c>
      <c r="F18" s="20"/>
      <c r="G18" s="20"/>
      <c r="I18" s="5"/>
    </row>
    <row r="19" spans="1:9" s="1" customFormat="1" ht="12.75">
      <c r="A19" s="1" t="s">
        <v>197</v>
      </c>
      <c r="B19" s="20">
        <v>1561</v>
      </c>
      <c r="C19" s="20">
        <v>1495</v>
      </c>
      <c r="D19" s="23">
        <v>0.04</v>
      </c>
      <c r="F19" s="20"/>
      <c r="G19" s="20"/>
      <c r="I19" s="5"/>
    </row>
    <row r="20" spans="1:9" s="1" customFormat="1" ht="12.75">
      <c r="A20" s="1" t="s">
        <v>176</v>
      </c>
      <c r="B20" s="20">
        <v>637</v>
      </c>
      <c r="C20" s="20">
        <v>592</v>
      </c>
      <c r="D20" s="23">
        <v>0.08</v>
      </c>
      <c r="F20" s="20"/>
      <c r="G20" s="20"/>
      <c r="I20" s="5"/>
    </row>
    <row r="21" spans="1:9" s="1" customFormat="1" ht="12.75">
      <c r="A21" s="1" t="s">
        <v>177</v>
      </c>
      <c r="B21" s="20">
        <v>674</v>
      </c>
      <c r="C21" s="20">
        <v>650</v>
      </c>
      <c r="D21" s="23">
        <v>0.04</v>
      </c>
      <c r="F21" s="20"/>
      <c r="G21" s="20"/>
      <c r="I21" s="5"/>
    </row>
    <row r="22" spans="1:9" s="1" customFormat="1" ht="13.5" thickBot="1">
      <c r="A22" s="3" t="s">
        <v>84</v>
      </c>
      <c r="B22" s="21">
        <f>SUM(B16:B21)</f>
        <v>6948</v>
      </c>
      <c r="C22" s="21">
        <f>SUM(C16:C21)</f>
        <v>6510</v>
      </c>
      <c r="D22" s="23">
        <v>7.0000000000000007E-2</v>
      </c>
      <c r="F22" s="19"/>
      <c r="G22" s="19"/>
      <c r="I22" s="4"/>
    </row>
    <row r="23" spans="1:9" s="1" customFormat="1" ht="13.5" thickTop="1">
      <c r="A23" s="3"/>
      <c r="B23" s="19"/>
      <c r="C23" s="19"/>
      <c r="D23" s="66"/>
      <c r="F23" s="19"/>
      <c r="G23" s="19"/>
      <c r="I23" s="4"/>
    </row>
    <row r="24" spans="1:9" s="1" customFormat="1" ht="12.75">
      <c r="B24" s="19"/>
      <c r="C24" s="19"/>
      <c r="D24" s="66"/>
      <c r="F24" s="19"/>
      <c r="G24" s="19"/>
      <c r="I24" s="4"/>
    </row>
    <row r="25" spans="1:9" s="1" customFormat="1" ht="12.75"/>
    <row r="26" spans="1:9" s="1" customFormat="1" ht="12.75"/>
    <row r="27" spans="1:9" s="1" customFormat="1" ht="12.75"/>
    <row r="28" spans="1:9" s="1" customFormat="1" ht="12.75"/>
    <row r="29" spans="1:9" s="1" customFormat="1" ht="43.5" customHeight="1" thickBot="1">
      <c r="B29" s="194" t="s">
        <v>136</v>
      </c>
      <c r="C29" s="194"/>
      <c r="D29" s="194"/>
      <c r="E29" s="6"/>
      <c r="F29" s="192" t="s">
        <v>138</v>
      </c>
      <c r="G29" s="192"/>
      <c r="H29" s="6"/>
      <c r="I29" s="50"/>
    </row>
    <row r="30" spans="1:9" s="1" customFormat="1" ht="16.5" customHeight="1">
      <c r="D30" s="10" t="s">
        <v>78</v>
      </c>
      <c r="F30" s="10" t="s">
        <v>78</v>
      </c>
      <c r="G30" s="191" t="s">
        <v>137</v>
      </c>
      <c r="I30" s="191" t="s">
        <v>139</v>
      </c>
    </row>
    <row r="31" spans="1:9" s="1" customFormat="1" ht="35.25" customHeight="1" thickBot="1">
      <c r="A31" s="13" t="s">
        <v>299</v>
      </c>
      <c r="B31" s="50" t="str">
        <f>B12</f>
        <v>FY25</v>
      </c>
      <c r="C31" s="50" t="str">
        <f>C12</f>
        <v>FY24</v>
      </c>
      <c r="D31" s="50" t="s">
        <v>80</v>
      </c>
      <c r="E31" s="70"/>
      <c r="F31" s="50" t="s">
        <v>80</v>
      </c>
      <c r="G31" s="192"/>
      <c r="I31" s="192"/>
    </row>
    <row r="32" spans="1:9" s="1" customFormat="1" ht="12.75"/>
    <row r="33" spans="1:11" s="1" customFormat="1" ht="12.75" hidden="1">
      <c r="A33" s="1" t="s">
        <v>66</v>
      </c>
      <c r="B33" s="19">
        <v>1197</v>
      </c>
      <c r="C33" s="19">
        <v>1238</v>
      </c>
      <c r="D33" s="23">
        <v>-0.03</v>
      </c>
      <c r="F33" s="23">
        <v>-0.01</v>
      </c>
      <c r="G33" s="142" t="s">
        <v>178</v>
      </c>
      <c r="I33" s="99"/>
    </row>
    <row r="34" spans="1:11" s="1" customFormat="1" ht="12.75" hidden="1">
      <c r="G34" s="100"/>
      <c r="I34" s="101"/>
    </row>
    <row r="35" spans="1:11" s="1" customFormat="1" ht="12.75">
      <c r="A35" s="1" t="s">
        <v>173</v>
      </c>
      <c r="B35" s="19">
        <v>2393</v>
      </c>
      <c r="C35" s="19">
        <v>2242</v>
      </c>
      <c r="D35" s="23">
        <v>7.0000000000000007E-2</v>
      </c>
      <c r="F35" s="143">
        <v>7.0000000000000007E-2</v>
      </c>
      <c r="G35" s="144" t="s">
        <v>134</v>
      </c>
      <c r="I35" s="145">
        <v>1</v>
      </c>
      <c r="K35" s="136"/>
    </row>
    <row r="36" spans="1:11" s="1" customFormat="1" ht="12.75">
      <c r="A36" s="1" t="s">
        <v>174</v>
      </c>
      <c r="B36" s="20">
        <v>540</v>
      </c>
      <c r="C36" s="20">
        <v>567</v>
      </c>
      <c r="D36" s="23">
        <v>-0.05</v>
      </c>
      <c r="F36" s="133">
        <v>-0.05</v>
      </c>
      <c r="G36" s="144" t="s">
        <v>134</v>
      </c>
      <c r="I36" s="149" t="s">
        <v>134</v>
      </c>
      <c r="K36" s="136"/>
    </row>
    <row r="37" spans="1:11" s="1" customFormat="1" ht="12.75">
      <c r="A37" s="1" t="s">
        <v>175</v>
      </c>
      <c r="B37" s="20">
        <v>1029</v>
      </c>
      <c r="C37" s="20">
        <v>964</v>
      </c>
      <c r="D37" s="23">
        <v>7.0000000000000007E-2</v>
      </c>
      <c r="F37" s="23">
        <v>0.06</v>
      </c>
      <c r="G37" s="135" t="s">
        <v>305</v>
      </c>
      <c r="I37" s="146">
        <v>3</v>
      </c>
      <c r="K37" s="136"/>
    </row>
    <row r="38" spans="1:11" s="1" customFormat="1" ht="12.75">
      <c r="A38" s="1" t="s">
        <v>197</v>
      </c>
      <c r="B38" s="20">
        <v>1561</v>
      </c>
      <c r="C38" s="20">
        <v>1495</v>
      </c>
      <c r="D38" s="23">
        <v>0.04</v>
      </c>
      <c r="F38" s="23">
        <v>0.05</v>
      </c>
      <c r="G38" s="144" t="s">
        <v>306</v>
      </c>
      <c r="I38" s="149" t="s">
        <v>134</v>
      </c>
      <c r="K38" s="136"/>
    </row>
    <row r="39" spans="1:11" s="1" customFormat="1" ht="12.75">
      <c r="A39" s="1" t="s">
        <v>176</v>
      </c>
      <c r="B39" s="20">
        <v>637</v>
      </c>
      <c r="C39" s="20">
        <v>592</v>
      </c>
      <c r="D39" s="23">
        <v>0.08</v>
      </c>
      <c r="F39" s="23">
        <v>0.08</v>
      </c>
      <c r="G39" s="144" t="s">
        <v>134</v>
      </c>
      <c r="I39" s="149" t="s">
        <v>134</v>
      </c>
      <c r="K39" s="136"/>
    </row>
    <row r="40" spans="1:11" s="1" customFormat="1" ht="12.75">
      <c r="A40" s="1" t="s">
        <v>177</v>
      </c>
      <c r="B40" s="20">
        <v>674</v>
      </c>
      <c r="C40" s="20">
        <v>650</v>
      </c>
      <c r="D40" s="23">
        <v>0.04</v>
      </c>
      <c r="F40" s="23">
        <v>0.04</v>
      </c>
      <c r="G40" s="144" t="s">
        <v>134</v>
      </c>
      <c r="I40" s="147">
        <v>-1</v>
      </c>
      <c r="K40" s="136"/>
    </row>
    <row r="41" spans="1:11" s="1" customFormat="1" ht="13.5" thickBot="1">
      <c r="A41" s="3" t="s">
        <v>133</v>
      </c>
      <c r="B41" s="21">
        <f>SUM(B35:B40)</f>
        <v>6834</v>
      </c>
      <c r="C41" s="21">
        <f>SUM(C35:C40)</f>
        <v>6510</v>
      </c>
      <c r="D41" s="143">
        <v>0.05</v>
      </c>
      <c r="F41" s="143">
        <v>0.05</v>
      </c>
      <c r="G41" s="144" t="s">
        <v>134</v>
      </c>
      <c r="I41" s="148">
        <f>SUM(I35:I40)</f>
        <v>3</v>
      </c>
      <c r="K41" s="136"/>
    </row>
    <row r="42" spans="1:11" s="1" customFormat="1" ht="13.5" thickTop="1">
      <c r="A42" s="3"/>
      <c r="B42" s="4"/>
      <c r="C42" s="4"/>
      <c r="D42" s="66"/>
      <c r="F42" s="103"/>
      <c r="G42" s="104"/>
      <c r="I42" s="19"/>
    </row>
    <row r="43" spans="1:11" s="1" customFormat="1" ht="12.75">
      <c r="B43" s="4"/>
      <c r="C43" s="4"/>
      <c r="D43" s="66"/>
      <c r="F43" s="103"/>
      <c r="G43" s="102"/>
      <c r="I43" s="99"/>
    </row>
    <row r="44" spans="1:11" s="1" customFormat="1" ht="12.75"/>
    <row r="45" spans="1:11" s="1" customFormat="1" ht="12.75"/>
    <row r="46" spans="1:11" s="1" customFormat="1" ht="12.75"/>
    <row r="47" spans="1:11" s="1" customFormat="1" ht="36" customHeight="1">
      <c r="A47" s="188" t="s">
        <v>140</v>
      </c>
      <c r="B47" s="160"/>
      <c r="C47" s="160"/>
      <c r="D47" s="160"/>
      <c r="E47" s="160"/>
      <c r="F47" s="160"/>
      <c r="G47" s="160"/>
      <c r="H47" s="160"/>
      <c r="I47" s="160"/>
    </row>
    <row r="48" spans="1:11" s="1" customFormat="1" ht="14.25" customHeight="1"/>
    <row r="49" spans="1:9" s="1" customFormat="1" ht="35.25" customHeight="1">
      <c r="A49" s="188" t="s">
        <v>180</v>
      </c>
      <c r="B49" s="160"/>
      <c r="C49" s="160"/>
      <c r="D49" s="160"/>
      <c r="E49" s="160"/>
      <c r="F49" s="160"/>
      <c r="G49" s="160"/>
      <c r="H49" s="160"/>
      <c r="I49" s="160"/>
    </row>
    <row r="50" spans="1:9" s="1" customFormat="1" ht="13.5" customHeight="1"/>
    <row r="51" spans="1:9" s="1" customFormat="1" ht="12.75" customHeight="1">
      <c r="A51" s="188" t="s">
        <v>141</v>
      </c>
      <c r="B51" s="160"/>
      <c r="C51" s="160"/>
      <c r="D51" s="160"/>
      <c r="E51" s="160"/>
      <c r="F51" s="160"/>
      <c r="G51" s="160"/>
      <c r="H51" s="160"/>
      <c r="I51" s="160"/>
    </row>
    <row r="52" spans="1:9" s="1" customFormat="1" ht="12.75">
      <c r="A52" s="68"/>
      <c r="B52" s="69"/>
      <c r="C52" s="69"/>
      <c r="D52" s="69"/>
      <c r="E52" s="69"/>
      <c r="F52" s="69"/>
      <c r="G52" s="69"/>
      <c r="H52" s="69"/>
      <c r="I52" s="69"/>
    </row>
    <row r="53" spans="1:9" s="1" customFormat="1" ht="12.75" customHeight="1">
      <c r="A53" s="188" t="s">
        <v>135</v>
      </c>
      <c r="B53" s="160"/>
      <c r="C53" s="160"/>
      <c r="D53" s="160"/>
      <c r="E53" s="160"/>
      <c r="F53" s="160"/>
      <c r="G53" s="160"/>
      <c r="H53" s="160"/>
      <c r="I53" s="160"/>
    </row>
    <row r="54" spans="1:9" s="1" customFormat="1" ht="12.75"/>
    <row r="55" spans="1:9" s="1" customFormat="1" ht="12.75"/>
    <row r="56" spans="1:9" s="1" customFormat="1" ht="12.75">
      <c r="A56" s="152" t="str">
        <f>CONCATENATE(Index!$C$5,Index!$D$5,Index!C27)</f>
        <v>Page 17</v>
      </c>
      <c r="B56" s="152"/>
      <c r="C56" s="152"/>
      <c r="D56" s="152"/>
      <c r="E56" s="152"/>
      <c r="F56" s="152"/>
      <c r="G56" s="152"/>
      <c r="H56" s="152"/>
      <c r="I56" s="152"/>
    </row>
    <row r="57" spans="1:9" s="1" customFormat="1" ht="12.75"/>
    <row r="58" spans="1:9" s="1" customFormat="1" ht="12.75"/>
    <row r="59" spans="1:9" s="1" customFormat="1" ht="12.75"/>
    <row r="60" spans="1:9" s="1" customFormat="1" ht="12.75"/>
    <row r="61" spans="1:9" s="1" customFormat="1" ht="12.75"/>
    <row r="62" spans="1:9" s="1" customFormat="1" ht="12.75"/>
    <row r="63" spans="1:9" s="1" customFormat="1" ht="12.75"/>
    <row r="64" spans="1:9" s="1" customFormat="1" ht="12.75"/>
  </sheetData>
  <sheetProtection algorithmName="SHA-512" hashValue="K4f1IVa3a7A6R3dTDYZazlBG6bRwHYiSt6Q/tN0ks2KFLVKkscvYta4l7Qxk9hMIxUZh8oinh5XMyUxIy/CJVA==" saltValue="akvVWkdpaKHGQni2k78Jkg=="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49"/>
  <sheetViews>
    <sheetView zoomScaleNormal="100" workbookViewId="0">
      <selection sqref="A1:F1"/>
    </sheetView>
  </sheetViews>
  <sheetFormatPr defaultRowHeight="12.75"/>
  <cols>
    <col min="1" max="1" width="49.28515625" style="78" customWidth="1"/>
    <col min="2" max="5" width="9" style="78" customWidth="1"/>
    <col min="6" max="6" width="11.85546875" style="78" customWidth="1"/>
    <col min="7" max="7" width="9.140625" style="78"/>
    <col min="8" max="8" width="9.7109375" style="78" bestFit="1" customWidth="1"/>
    <col min="9" max="260" width="9.140625" style="78"/>
    <col min="261" max="261" width="68.140625" style="78" customWidth="1"/>
    <col min="262" max="262" width="18.28515625" style="78" customWidth="1"/>
    <col min="263" max="263" width="9.140625" style="78"/>
    <col min="264" max="264" width="9.7109375" style="78" bestFit="1" customWidth="1"/>
    <col min="265" max="516" width="9.140625" style="78"/>
    <col min="517" max="517" width="68.140625" style="78" customWidth="1"/>
    <col min="518" max="518" width="18.28515625" style="78" customWidth="1"/>
    <col min="519" max="519" width="9.140625" style="78"/>
    <col min="520" max="520" width="9.7109375" style="78" bestFit="1" customWidth="1"/>
    <col min="521" max="772" width="9.140625" style="78"/>
    <col min="773" max="773" width="68.140625" style="78" customWidth="1"/>
    <col min="774" max="774" width="18.28515625" style="78" customWidth="1"/>
    <col min="775" max="775" width="9.140625" style="78"/>
    <col min="776" max="776" width="9.7109375" style="78" bestFit="1" customWidth="1"/>
    <col min="777" max="1028" width="9.140625" style="78"/>
    <col min="1029" max="1029" width="68.140625" style="78" customWidth="1"/>
    <col min="1030" max="1030" width="18.28515625" style="78" customWidth="1"/>
    <col min="1031" max="1031" width="9.140625" style="78"/>
    <col min="1032" max="1032" width="9.7109375" style="78" bestFit="1" customWidth="1"/>
    <col min="1033" max="1284" width="9.140625" style="78"/>
    <col min="1285" max="1285" width="68.140625" style="78" customWidth="1"/>
    <col min="1286" max="1286" width="18.28515625" style="78" customWidth="1"/>
    <col min="1287" max="1287" width="9.140625" style="78"/>
    <col min="1288" max="1288" width="9.7109375" style="78" bestFit="1" customWidth="1"/>
    <col min="1289" max="1540" width="9.140625" style="78"/>
    <col min="1541" max="1541" width="68.140625" style="78" customWidth="1"/>
    <col min="1542" max="1542" width="18.28515625" style="78" customWidth="1"/>
    <col min="1543" max="1543" width="9.140625" style="78"/>
    <col min="1544" max="1544" width="9.7109375" style="78" bestFit="1" customWidth="1"/>
    <col min="1545" max="1796" width="9.140625" style="78"/>
    <col min="1797" max="1797" width="68.140625" style="78" customWidth="1"/>
    <col min="1798" max="1798" width="18.28515625" style="78" customWidth="1"/>
    <col min="1799" max="1799" width="9.140625" style="78"/>
    <col min="1800" max="1800" width="9.7109375" style="78" bestFit="1" customWidth="1"/>
    <col min="1801" max="2052" width="9.140625" style="78"/>
    <col min="2053" max="2053" width="68.140625" style="78" customWidth="1"/>
    <col min="2054" max="2054" width="18.28515625" style="78" customWidth="1"/>
    <col min="2055" max="2055" width="9.140625" style="78"/>
    <col min="2056" max="2056" width="9.7109375" style="78" bestFit="1" customWidth="1"/>
    <col min="2057" max="2308" width="9.140625" style="78"/>
    <col min="2309" max="2309" width="68.140625" style="78" customWidth="1"/>
    <col min="2310" max="2310" width="18.28515625" style="78" customWidth="1"/>
    <col min="2311" max="2311" width="9.140625" style="78"/>
    <col min="2312" max="2312" width="9.7109375" style="78" bestFit="1" customWidth="1"/>
    <col min="2313" max="2564" width="9.140625" style="78"/>
    <col min="2565" max="2565" width="68.140625" style="78" customWidth="1"/>
    <col min="2566" max="2566" width="18.28515625" style="78" customWidth="1"/>
    <col min="2567" max="2567" width="9.140625" style="78"/>
    <col min="2568" max="2568" width="9.7109375" style="78" bestFit="1" customWidth="1"/>
    <col min="2569" max="2820" width="9.140625" style="78"/>
    <col min="2821" max="2821" width="68.140625" style="78" customWidth="1"/>
    <col min="2822" max="2822" width="18.28515625" style="78" customWidth="1"/>
    <col min="2823" max="2823" width="9.140625" style="78"/>
    <col min="2824" max="2824" width="9.7109375" style="78" bestFit="1" customWidth="1"/>
    <col min="2825" max="3076" width="9.140625" style="78"/>
    <col min="3077" max="3077" width="68.140625" style="78" customWidth="1"/>
    <col min="3078" max="3078" width="18.28515625" style="78" customWidth="1"/>
    <col min="3079" max="3079" width="9.140625" style="78"/>
    <col min="3080" max="3080" width="9.7109375" style="78" bestFit="1" customWidth="1"/>
    <col min="3081" max="3332" width="9.140625" style="78"/>
    <col min="3333" max="3333" width="68.140625" style="78" customWidth="1"/>
    <col min="3334" max="3334" width="18.28515625" style="78" customWidth="1"/>
    <col min="3335" max="3335" width="9.140625" style="78"/>
    <col min="3336" max="3336" width="9.7109375" style="78" bestFit="1" customWidth="1"/>
    <col min="3337" max="3588" width="9.140625" style="78"/>
    <col min="3589" max="3589" width="68.140625" style="78" customWidth="1"/>
    <col min="3590" max="3590" width="18.28515625" style="78" customWidth="1"/>
    <col min="3591" max="3591" width="9.140625" style="78"/>
    <col min="3592" max="3592" width="9.7109375" style="78" bestFit="1" customWidth="1"/>
    <col min="3593" max="3844" width="9.140625" style="78"/>
    <col min="3845" max="3845" width="68.140625" style="78" customWidth="1"/>
    <col min="3846" max="3846" width="18.28515625" style="78" customWidth="1"/>
    <col min="3847" max="3847" width="9.140625" style="78"/>
    <col min="3848" max="3848" width="9.7109375" style="78" bestFit="1" customWidth="1"/>
    <col min="3849" max="4100" width="9.140625" style="78"/>
    <col min="4101" max="4101" width="68.140625" style="78" customWidth="1"/>
    <col min="4102" max="4102" width="18.28515625" style="78" customWidth="1"/>
    <col min="4103" max="4103" width="9.140625" style="78"/>
    <col min="4104" max="4104" width="9.7109375" style="78" bestFit="1" customWidth="1"/>
    <col min="4105" max="4356" width="9.140625" style="78"/>
    <col min="4357" max="4357" width="68.140625" style="78" customWidth="1"/>
    <col min="4358" max="4358" width="18.28515625" style="78" customWidth="1"/>
    <col min="4359" max="4359" width="9.140625" style="78"/>
    <col min="4360" max="4360" width="9.7109375" style="78" bestFit="1" customWidth="1"/>
    <col min="4361" max="4612" width="9.140625" style="78"/>
    <col min="4613" max="4613" width="68.140625" style="78" customWidth="1"/>
    <col min="4614" max="4614" width="18.28515625" style="78" customWidth="1"/>
    <col min="4615" max="4615" width="9.140625" style="78"/>
    <col min="4616" max="4616" width="9.7109375" style="78" bestFit="1" customWidth="1"/>
    <col min="4617" max="4868" width="9.140625" style="78"/>
    <col min="4869" max="4869" width="68.140625" style="78" customWidth="1"/>
    <col min="4870" max="4870" width="18.28515625" style="78" customWidth="1"/>
    <col min="4871" max="4871" width="9.140625" style="78"/>
    <col min="4872" max="4872" width="9.7109375" style="78" bestFit="1" customWidth="1"/>
    <col min="4873" max="5124" width="9.140625" style="78"/>
    <col min="5125" max="5125" width="68.140625" style="78" customWidth="1"/>
    <col min="5126" max="5126" width="18.28515625" style="78" customWidth="1"/>
    <col min="5127" max="5127" width="9.140625" style="78"/>
    <col min="5128" max="5128" width="9.7109375" style="78" bestFit="1" customWidth="1"/>
    <col min="5129" max="5380" width="9.140625" style="78"/>
    <col min="5381" max="5381" width="68.140625" style="78" customWidth="1"/>
    <col min="5382" max="5382" width="18.28515625" style="78" customWidth="1"/>
    <col min="5383" max="5383" width="9.140625" style="78"/>
    <col min="5384" max="5384" width="9.7109375" style="78" bestFit="1" customWidth="1"/>
    <col min="5385" max="5636" width="9.140625" style="78"/>
    <col min="5637" max="5637" width="68.140625" style="78" customWidth="1"/>
    <col min="5638" max="5638" width="18.28515625" style="78" customWidth="1"/>
    <col min="5639" max="5639" width="9.140625" style="78"/>
    <col min="5640" max="5640" width="9.7109375" style="78" bestFit="1" customWidth="1"/>
    <col min="5641" max="5892" width="9.140625" style="78"/>
    <col min="5893" max="5893" width="68.140625" style="78" customWidth="1"/>
    <col min="5894" max="5894" width="18.28515625" style="78" customWidth="1"/>
    <col min="5895" max="5895" width="9.140625" style="78"/>
    <col min="5896" max="5896" width="9.7109375" style="78" bestFit="1" customWidth="1"/>
    <col min="5897" max="6148" width="9.140625" style="78"/>
    <col min="6149" max="6149" width="68.140625" style="78" customWidth="1"/>
    <col min="6150" max="6150" width="18.28515625" style="78" customWidth="1"/>
    <col min="6151" max="6151" width="9.140625" style="78"/>
    <col min="6152" max="6152" width="9.7109375" style="78" bestFit="1" customWidth="1"/>
    <col min="6153" max="6404" width="9.140625" style="78"/>
    <col min="6405" max="6405" width="68.140625" style="78" customWidth="1"/>
    <col min="6406" max="6406" width="18.28515625" style="78" customWidth="1"/>
    <col min="6407" max="6407" width="9.140625" style="78"/>
    <col min="6408" max="6408" width="9.7109375" style="78" bestFit="1" customWidth="1"/>
    <col min="6409" max="6660" width="9.140625" style="78"/>
    <col min="6661" max="6661" width="68.140625" style="78" customWidth="1"/>
    <col min="6662" max="6662" width="18.28515625" style="78" customWidth="1"/>
    <col min="6663" max="6663" width="9.140625" style="78"/>
    <col min="6664" max="6664" width="9.7109375" style="78" bestFit="1" customWidth="1"/>
    <col min="6665" max="6916" width="9.140625" style="78"/>
    <col min="6917" max="6917" width="68.140625" style="78" customWidth="1"/>
    <col min="6918" max="6918" width="18.28515625" style="78" customWidth="1"/>
    <col min="6919" max="6919" width="9.140625" style="78"/>
    <col min="6920" max="6920" width="9.7109375" style="78" bestFit="1" customWidth="1"/>
    <col min="6921" max="7172" width="9.140625" style="78"/>
    <col min="7173" max="7173" width="68.140625" style="78" customWidth="1"/>
    <col min="7174" max="7174" width="18.28515625" style="78" customWidth="1"/>
    <col min="7175" max="7175" width="9.140625" style="78"/>
    <col min="7176" max="7176" width="9.7109375" style="78" bestFit="1" customWidth="1"/>
    <col min="7177" max="7428" width="9.140625" style="78"/>
    <col min="7429" max="7429" width="68.140625" style="78" customWidth="1"/>
    <col min="7430" max="7430" width="18.28515625" style="78" customWidth="1"/>
    <col min="7431" max="7431" width="9.140625" style="78"/>
    <col min="7432" max="7432" width="9.7109375" style="78" bestFit="1" customWidth="1"/>
    <col min="7433" max="7684" width="9.140625" style="78"/>
    <col min="7685" max="7685" width="68.140625" style="78" customWidth="1"/>
    <col min="7686" max="7686" width="18.28515625" style="78" customWidth="1"/>
    <col min="7687" max="7687" width="9.140625" style="78"/>
    <col min="7688" max="7688" width="9.7109375" style="78" bestFit="1" customWidth="1"/>
    <col min="7689" max="7940" width="9.140625" style="78"/>
    <col min="7941" max="7941" width="68.140625" style="78" customWidth="1"/>
    <col min="7942" max="7942" width="18.28515625" style="78" customWidth="1"/>
    <col min="7943" max="7943" width="9.140625" style="78"/>
    <col min="7944" max="7944" width="9.7109375" style="78" bestFit="1" customWidth="1"/>
    <col min="7945" max="8196" width="9.140625" style="78"/>
    <col min="8197" max="8197" width="68.140625" style="78" customWidth="1"/>
    <col min="8198" max="8198" width="18.28515625" style="78" customWidth="1"/>
    <col min="8199" max="8199" width="9.140625" style="78"/>
    <col min="8200" max="8200" width="9.7109375" style="78" bestFit="1" customWidth="1"/>
    <col min="8201" max="8452" width="9.140625" style="78"/>
    <col min="8453" max="8453" width="68.140625" style="78" customWidth="1"/>
    <col min="8454" max="8454" width="18.28515625" style="78" customWidth="1"/>
    <col min="8455" max="8455" width="9.140625" style="78"/>
    <col min="8456" max="8456" width="9.7109375" style="78" bestFit="1" customWidth="1"/>
    <col min="8457" max="8708" width="9.140625" style="78"/>
    <col min="8709" max="8709" width="68.140625" style="78" customWidth="1"/>
    <col min="8710" max="8710" width="18.28515625" style="78" customWidth="1"/>
    <col min="8711" max="8711" width="9.140625" style="78"/>
    <col min="8712" max="8712" width="9.7109375" style="78" bestFit="1" customWidth="1"/>
    <col min="8713" max="8964" width="9.140625" style="78"/>
    <col min="8965" max="8965" width="68.140625" style="78" customWidth="1"/>
    <col min="8966" max="8966" width="18.28515625" style="78" customWidth="1"/>
    <col min="8967" max="8967" width="9.140625" style="78"/>
    <col min="8968" max="8968" width="9.7109375" style="78" bestFit="1" customWidth="1"/>
    <col min="8969" max="9220" width="9.140625" style="78"/>
    <col min="9221" max="9221" width="68.140625" style="78" customWidth="1"/>
    <col min="9222" max="9222" width="18.28515625" style="78" customWidth="1"/>
    <col min="9223" max="9223" width="9.140625" style="78"/>
    <col min="9224" max="9224" width="9.7109375" style="78" bestFit="1" customWidth="1"/>
    <col min="9225" max="9476" width="9.140625" style="78"/>
    <col min="9477" max="9477" width="68.140625" style="78" customWidth="1"/>
    <col min="9478" max="9478" width="18.28515625" style="78" customWidth="1"/>
    <col min="9479" max="9479" width="9.140625" style="78"/>
    <col min="9480" max="9480" width="9.7109375" style="78" bestFit="1" customWidth="1"/>
    <col min="9481" max="9732" width="9.140625" style="78"/>
    <col min="9733" max="9733" width="68.140625" style="78" customWidth="1"/>
    <col min="9734" max="9734" width="18.28515625" style="78" customWidth="1"/>
    <col min="9735" max="9735" width="9.140625" style="78"/>
    <col min="9736" max="9736" width="9.7109375" style="78" bestFit="1" customWidth="1"/>
    <col min="9737" max="9988" width="9.140625" style="78"/>
    <col min="9989" max="9989" width="68.140625" style="78" customWidth="1"/>
    <col min="9990" max="9990" width="18.28515625" style="78" customWidth="1"/>
    <col min="9991" max="9991" width="9.140625" style="78"/>
    <col min="9992" max="9992" width="9.7109375" style="78" bestFit="1" customWidth="1"/>
    <col min="9993" max="10244" width="9.140625" style="78"/>
    <col min="10245" max="10245" width="68.140625" style="78" customWidth="1"/>
    <col min="10246" max="10246" width="18.28515625" style="78" customWidth="1"/>
    <col min="10247" max="10247" width="9.140625" style="78"/>
    <col min="10248" max="10248" width="9.7109375" style="78" bestFit="1" customWidth="1"/>
    <col min="10249" max="10500" width="9.140625" style="78"/>
    <col min="10501" max="10501" width="68.140625" style="78" customWidth="1"/>
    <col min="10502" max="10502" width="18.28515625" style="78" customWidth="1"/>
    <col min="10503" max="10503" width="9.140625" style="78"/>
    <col min="10504" max="10504" width="9.7109375" style="78" bestFit="1" customWidth="1"/>
    <col min="10505" max="10756" width="9.140625" style="78"/>
    <col min="10757" max="10757" width="68.140625" style="78" customWidth="1"/>
    <col min="10758" max="10758" width="18.28515625" style="78" customWidth="1"/>
    <col min="10759" max="10759" width="9.140625" style="78"/>
    <col min="10760" max="10760" width="9.7109375" style="78" bestFit="1" customWidth="1"/>
    <col min="10761" max="11012" width="9.140625" style="78"/>
    <col min="11013" max="11013" width="68.140625" style="78" customWidth="1"/>
    <col min="11014" max="11014" width="18.28515625" style="78" customWidth="1"/>
    <col min="11015" max="11015" width="9.140625" style="78"/>
    <col min="11016" max="11016" width="9.7109375" style="78" bestFit="1" customWidth="1"/>
    <col min="11017" max="11268" width="9.140625" style="78"/>
    <col min="11269" max="11269" width="68.140625" style="78" customWidth="1"/>
    <col min="11270" max="11270" width="18.28515625" style="78" customWidth="1"/>
    <col min="11271" max="11271" width="9.140625" style="78"/>
    <col min="11272" max="11272" width="9.7109375" style="78" bestFit="1" customWidth="1"/>
    <col min="11273" max="11524" width="9.140625" style="78"/>
    <col min="11525" max="11525" width="68.140625" style="78" customWidth="1"/>
    <col min="11526" max="11526" width="18.28515625" style="78" customWidth="1"/>
    <col min="11527" max="11527" width="9.140625" style="78"/>
    <col min="11528" max="11528" width="9.7109375" style="78" bestFit="1" customWidth="1"/>
    <col min="11529" max="11780" width="9.140625" style="78"/>
    <col min="11781" max="11781" width="68.140625" style="78" customWidth="1"/>
    <col min="11782" max="11782" width="18.28515625" style="78" customWidth="1"/>
    <col min="11783" max="11783" width="9.140625" style="78"/>
    <col min="11784" max="11784" width="9.7109375" style="78" bestFit="1" customWidth="1"/>
    <col min="11785" max="12036" width="9.140625" style="78"/>
    <col min="12037" max="12037" width="68.140625" style="78" customWidth="1"/>
    <col min="12038" max="12038" width="18.28515625" style="78" customWidth="1"/>
    <col min="12039" max="12039" width="9.140625" style="78"/>
    <col min="12040" max="12040" width="9.7109375" style="78" bestFit="1" customWidth="1"/>
    <col min="12041" max="12292" width="9.140625" style="78"/>
    <col min="12293" max="12293" width="68.140625" style="78" customWidth="1"/>
    <col min="12294" max="12294" width="18.28515625" style="78" customWidth="1"/>
    <col min="12295" max="12295" width="9.140625" style="78"/>
    <col min="12296" max="12296" width="9.7109375" style="78" bestFit="1" customWidth="1"/>
    <col min="12297" max="12548" width="9.140625" style="78"/>
    <col min="12549" max="12549" width="68.140625" style="78" customWidth="1"/>
    <col min="12550" max="12550" width="18.28515625" style="78" customWidth="1"/>
    <col min="12551" max="12551" width="9.140625" style="78"/>
    <col min="12552" max="12552" width="9.7109375" style="78" bestFit="1" customWidth="1"/>
    <col min="12553" max="12804" width="9.140625" style="78"/>
    <col min="12805" max="12805" width="68.140625" style="78" customWidth="1"/>
    <col min="12806" max="12806" width="18.28515625" style="78" customWidth="1"/>
    <col min="12807" max="12807" width="9.140625" style="78"/>
    <col min="12808" max="12808" width="9.7109375" style="78" bestFit="1" customWidth="1"/>
    <col min="12809" max="13060" width="9.140625" style="78"/>
    <col min="13061" max="13061" width="68.140625" style="78" customWidth="1"/>
    <col min="13062" max="13062" width="18.28515625" style="78" customWidth="1"/>
    <col min="13063" max="13063" width="9.140625" style="78"/>
    <col min="13064" max="13064" width="9.7109375" style="78" bestFit="1" customWidth="1"/>
    <col min="13065" max="13316" width="9.140625" style="78"/>
    <col min="13317" max="13317" width="68.140625" style="78" customWidth="1"/>
    <col min="13318" max="13318" width="18.28515625" style="78" customWidth="1"/>
    <col min="13319" max="13319" width="9.140625" style="78"/>
    <col min="13320" max="13320" width="9.7109375" style="78" bestFit="1" customWidth="1"/>
    <col min="13321" max="13572" width="9.140625" style="78"/>
    <col min="13573" max="13573" width="68.140625" style="78" customWidth="1"/>
    <col min="13574" max="13574" width="18.28515625" style="78" customWidth="1"/>
    <col min="13575" max="13575" width="9.140625" style="78"/>
    <col min="13576" max="13576" width="9.7109375" style="78" bestFit="1" customWidth="1"/>
    <col min="13577" max="13828" width="9.140625" style="78"/>
    <col min="13829" max="13829" width="68.140625" style="78" customWidth="1"/>
    <col min="13830" max="13830" width="18.28515625" style="78" customWidth="1"/>
    <col min="13831" max="13831" width="9.140625" style="78"/>
    <col min="13832" max="13832" width="9.7109375" style="78" bestFit="1" customWidth="1"/>
    <col min="13833" max="14084" width="9.140625" style="78"/>
    <col min="14085" max="14085" width="68.140625" style="78" customWidth="1"/>
    <col min="14086" max="14086" width="18.28515625" style="78" customWidth="1"/>
    <col min="14087" max="14087" width="9.140625" style="78"/>
    <col min="14088" max="14088" width="9.7109375" style="78" bestFit="1" customWidth="1"/>
    <col min="14089" max="14340" width="9.140625" style="78"/>
    <col min="14341" max="14341" width="68.140625" style="78" customWidth="1"/>
    <col min="14342" max="14342" width="18.28515625" style="78" customWidth="1"/>
    <col min="14343" max="14343" width="9.140625" style="78"/>
    <col min="14344" max="14344" width="9.7109375" style="78" bestFit="1" customWidth="1"/>
    <col min="14345" max="14596" width="9.140625" style="78"/>
    <col min="14597" max="14597" width="68.140625" style="78" customWidth="1"/>
    <col min="14598" max="14598" width="18.28515625" style="78" customWidth="1"/>
    <col min="14599" max="14599" width="9.140625" style="78"/>
    <col min="14600" max="14600" width="9.7109375" style="78" bestFit="1" customWidth="1"/>
    <col min="14601" max="14852" width="9.140625" style="78"/>
    <col min="14853" max="14853" width="68.140625" style="78" customWidth="1"/>
    <col min="14854" max="14854" width="18.28515625" style="78" customWidth="1"/>
    <col min="14855" max="14855" width="9.140625" style="78"/>
    <col min="14856" max="14856" width="9.7109375" style="78" bestFit="1" customWidth="1"/>
    <col min="14857" max="15108" width="9.140625" style="78"/>
    <col min="15109" max="15109" width="68.140625" style="78" customWidth="1"/>
    <col min="15110" max="15110" width="18.28515625" style="78" customWidth="1"/>
    <col min="15111" max="15111" width="9.140625" style="78"/>
    <col min="15112" max="15112" width="9.7109375" style="78" bestFit="1" customWidth="1"/>
    <col min="15113" max="15364" width="9.140625" style="78"/>
    <col min="15365" max="15365" width="68.140625" style="78" customWidth="1"/>
    <col min="15366" max="15366" width="18.28515625" style="78" customWidth="1"/>
    <col min="15367" max="15367" width="9.140625" style="78"/>
    <col min="15368" max="15368" width="9.7109375" style="78" bestFit="1" customWidth="1"/>
    <col min="15369" max="15620" width="9.140625" style="78"/>
    <col min="15621" max="15621" width="68.140625" style="78" customWidth="1"/>
    <col min="15622" max="15622" width="18.28515625" style="78" customWidth="1"/>
    <col min="15623" max="15623" width="9.140625" style="78"/>
    <col min="15624" max="15624" width="9.7109375" style="78" bestFit="1" customWidth="1"/>
    <col min="15625" max="15876" width="9.140625" style="78"/>
    <col min="15877" max="15877" width="68.140625" style="78" customWidth="1"/>
    <col min="15878" max="15878" width="18.28515625" style="78" customWidth="1"/>
    <col min="15879" max="15879" width="9.140625" style="78"/>
    <col min="15880" max="15880" width="9.7109375" style="78" bestFit="1" customWidth="1"/>
    <col min="15881" max="16132" width="9.140625" style="78"/>
    <col min="16133" max="16133" width="68.140625" style="78" customWidth="1"/>
    <col min="16134" max="16134" width="18.28515625" style="78" customWidth="1"/>
    <col min="16135" max="16135" width="9.140625" style="78"/>
    <col min="16136" max="16136" width="9.7109375" style="78" bestFit="1" customWidth="1"/>
    <col min="16137" max="16384" width="9.140625" style="78"/>
  </cols>
  <sheetData>
    <row r="1" spans="1:13">
      <c r="A1" s="155" t="s">
        <v>0</v>
      </c>
      <c r="B1" s="155"/>
      <c r="C1" s="155"/>
      <c r="D1" s="155"/>
      <c r="E1" s="155"/>
      <c r="F1" s="155"/>
      <c r="G1" s="6"/>
      <c r="H1" s="6"/>
      <c r="I1" s="6"/>
      <c r="J1" s="6"/>
      <c r="K1" s="6"/>
      <c r="L1" s="6"/>
      <c r="M1" s="6"/>
    </row>
    <row r="2" spans="1:13">
      <c r="A2" s="155" t="s">
        <v>159</v>
      </c>
      <c r="B2" s="155"/>
      <c r="C2" s="155"/>
      <c r="D2" s="155"/>
      <c r="E2" s="155"/>
      <c r="F2" s="155"/>
      <c r="G2" s="6"/>
      <c r="H2" s="6"/>
      <c r="I2" s="6"/>
      <c r="J2" s="6"/>
      <c r="K2" s="6"/>
      <c r="L2" s="6"/>
      <c r="M2" s="6"/>
    </row>
    <row r="3" spans="1:13">
      <c r="A3" s="155" t="s">
        <v>160</v>
      </c>
      <c r="B3" s="155"/>
      <c r="C3" s="155"/>
      <c r="D3" s="155"/>
      <c r="E3" s="155"/>
      <c r="F3" s="155"/>
      <c r="G3" s="6"/>
      <c r="H3" s="6"/>
      <c r="I3" s="6"/>
      <c r="J3" s="6"/>
      <c r="K3" s="6"/>
      <c r="L3" s="6"/>
      <c r="M3" s="6"/>
    </row>
    <row r="4" spans="1:13">
      <c r="A4" s="155" t="s">
        <v>2</v>
      </c>
      <c r="B4" s="155"/>
      <c r="C4" s="155"/>
      <c r="D4" s="155"/>
      <c r="E4" s="155"/>
      <c r="F4" s="155"/>
      <c r="G4" s="6"/>
      <c r="H4" s="6"/>
      <c r="I4" s="6"/>
      <c r="J4" s="6"/>
      <c r="K4" s="6"/>
      <c r="L4" s="6"/>
      <c r="M4" s="6"/>
    </row>
    <row r="5" spans="1:13">
      <c r="A5" s="155" t="s">
        <v>3</v>
      </c>
      <c r="B5" s="155"/>
      <c r="C5" s="155"/>
      <c r="D5" s="155"/>
      <c r="E5" s="155"/>
      <c r="F5" s="155"/>
      <c r="G5" s="6"/>
      <c r="H5" s="6"/>
      <c r="I5" s="6"/>
      <c r="J5" s="6"/>
      <c r="K5" s="6"/>
      <c r="L5" s="6"/>
      <c r="M5" s="6"/>
    </row>
    <row r="6" spans="1:13">
      <c r="A6" s="10"/>
      <c r="B6" s="10"/>
      <c r="C6" s="10"/>
      <c r="D6" s="10"/>
      <c r="E6" s="10"/>
      <c r="F6" s="10"/>
      <c r="G6" s="6"/>
      <c r="H6" s="6"/>
      <c r="I6" s="6"/>
      <c r="J6" s="6"/>
      <c r="K6" s="6"/>
      <c r="L6" s="6"/>
      <c r="M6" s="6"/>
    </row>
    <row r="7" spans="1:13">
      <c r="A7" s="10"/>
      <c r="B7" s="10"/>
      <c r="C7" s="10"/>
      <c r="D7" s="10"/>
      <c r="E7" s="10"/>
      <c r="F7" s="10"/>
      <c r="G7" s="6"/>
      <c r="H7" s="6"/>
      <c r="I7" s="6"/>
      <c r="J7" s="6"/>
      <c r="K7" s="6"/>
      <c r="L7" s="6"/>
      <c r="M7" s="6"/>
    </row>
    <row r="8" spans="1:13">
      <c r="A8" s="1"/>
      <c r="B8" s="1"/>
      <c r="C8" s="1"/>
      <c r="D8" s="1"/>
      <c r="E8" s="1"/>
      <c r="F8" s="79" t="s">
        <v>161</v>
      </c>
    </row>
    <row r="9" spans="1:13" ht="25.5">
      <c r="A9" s="6"/>
      <c r="B9" s="6"/>
      <c r="C9" s="6"/>
      <c r="D9" s="6"/>
      <c r="E9" s="6"/>
      <c r="F9" s="80" t="s">
        <v>283</v>
      </c>
    </row>
    <row r="10" spans="1:13">
      <c r="A10" s="3" t="s">
        <v>35</v>
      </c>
      <c r="B10" s="3"/>
      <c r="C10" s="3"/>
      <c r="D10" s="3"/>
      <c r="E10" s="3"/>
      <c r="F10" s="81">
        <v>3050</v>
      </c>
    </row>
    <row r="11" spans="1:13">
      <c r="A11" s="3" t="s">
        <v>156</v>
      </c>
      <c r="B11" s="3"/>
      <c r="C11" s="3"/>
      <c r="D11" s="3"/>
      <c r="E11" s="3"/>
      <c r="F11" s="125">
        <v>304</v>
      </c>
    </row>
    <row r="12" spans="1:13">
      <c r="A12" s="3" t="s">
        <v>162</v>
      </c>
      <c r="B12" s="3"/>
      <c r="C12" s="3"/>
      <c r="D12" s="3"/>
      <c r="E12" s="3"/>
      <c r="F12" s="5">
        <v>-1789</v>
      </c>
    </row>
    <row r="13" spans="1:13" ht="13.5" thickBot="1">
      <c r="A13" s="82" t="s">
        <v>163</v>
      </c>
      <c r="B13" s="82"/>
      <c r="C13" s="82"/>
      <c r="D13" s="82"/>
      <c r="E13" s="83"/>
      <c r="F13" s="84">
        <f>SUM(F10:F12)</f>
        <v>1565</v>
      </c>
    </row>
    <row r="14" spans="1:13" ht="13.5" thickTop="1">
      <c r="A14" s="3"/>
      <c r="B14" s="3"/>
      <c r="C14" s="3"/>
      <c r="D14" s="3"/>
      <c r="E14" s="3"/>
      <c r="F14" s="1"/>
    </row>
    <row r="15" spans="1:13">
      <c r="A15" s="3"/>
      <c r="B15" s="3"/>
      <c r="C15" s="3"/>
      <c r="D15" s="3"/>
      <c r="E15" s="3"/>
      <c r="F15" s="1"/>
    </row>
    <row r="16" spans="1:13">
      <c r="A16" s="1"/>
      <c r="B16" s="1"/>
      <c r="C16" s="1"/>
      <c r="D16" s="1"/>
      <c r="E16" s="1"/>
      <c r="F16" s="1"/>
    </row>
    <row r="17" spans="1:10" ht="25.5">
      <c r="A17" s="1"/>
      <c r="B17" s="85" t="s">
        <v>256</v>
      </c>
      <c r="C17" s="85" t="s">
        <v>266</v>
      </c>
      <c r="D17" s="85" t="s">
        <v>277</v>
      </c>
      <c r="E17" s="85" t="s">
        <v>282</v>
      </c>
      <c r="F17" s="79" t="s">
        <v>164</v>
      </c>
      <c r="H17" s="86"/>
    </row>
    <row r="18" spans="1:10">
      <c r="A18" s="1" t="s">
        <v>165</v>
      </c>
      <c r="B18" s="87">
        <v>318</v>
      </c>
      <c r="C18" s="87">
        <v>215</v>
      </c>
      <c r="D18" s="87">
        <v>336</v>
      </c>
      <c r="E18" s="87">
        <v>434</v>
      </c>
      <c r="F18" s="81">
        <f>SUM(B18:E18)</f>
        <v>1303</v>
      </c>
      <c r="H18" s="86"/>
    </row>
    <row r="19" spans="1:10">
      <c r="A19" s="1" t="s">
        <v>217</v>
      </c>
      <c r="B19" s="87"/>
      <c r="C19" s="87"/>
      <c r="D19" s="87"/>
      <c r="E19" s="87"/>
      <c r="F19" s="81"/>
      <c r="H19" s="86"/>
    </row>
    <row r="20" spans="1:10">
      <c r="A20" s="1" t="s">
        <v>218</v>
      </c>
      <c r="B20" s="125" t="s">
        <v>134</v>
      </c>
      <c r="C20" s="125">
        <v>15</v>
      </c>
      <c r="D20" s="125" t="s">
        <v>134</v>
      </c>
      <c r="E20" s="125" t="s">
        <v>134</v>
      </c>
      <c r="F20" s="93">
        <f t="shared" ref="F20:F28" si="0">SUM(B20:E20)</f>
        <v>15</v>
      </c>
      <c r="H20" s="86"/>
    </row>
    <row r="21" spans="1:10">
      <c r="A21" s="1" t="s">
        <v>219</v>
      </c>
      <c r="B21" s="125">
        <v>1</v>
      </c>
      <c r="C21" s="125">
        <v>56</v>
      </c>
      <c r="D21" s="125">
        <v>17</v>
      </c>
      <c r="E21" s="125">
        <v>8</v>
      </c>
      <c r="F21" s="93">
        <f t="shared" si="0"/>
        <v>82</v>
      </c>
      <c r="H21" s="86"/>
    </row>
    <row r="22" spans="1:10">
      <c r="A22" s="3" t="s">
        <v>220</v>
      </c>
      <c r="B22" s="88">
        <v>28</v>
      </c>
      <c r="C22" s="88">
        <v>27</v>
      </c>
      <c r="D22" s="88">
        <v>26</v>
      </c>
      <c r="E22" s="88">
        <v>23</v>
      </c>
      <c r="F22" s="93">
        <f t="shared" si="0"/>
        <v>104</v>
      </c>
      <c r="H22" s="86"/>
    </row>
    <row r="23" spans="1:10">
      <c r="A23" s="3" t="s">
        <v>221</v>
      </c>
      <c r="B23" s="88">
        <v>6</v>
      </c>
      <c r="C23" s="88">
        <v>24</v>
      </c>
      <c r="D23" s="88">
        <v>18</v>
      </c>
      <c r="E23" s="88">
        <v>21</v>
      </c>
      <c r="F23" s="93">
        <f t="shared" si="0"/>
        <v>69</v>
      </c>
      <c r="H23" s="86"/>
    </row>
    <row r="24" spans="1:10">
      <c r="A24" s="3" t="s">
        <v>222</v>
      </c>
      <c r="B24" s="88">
        <v>9</v>
      </c>
      <c r="C24" s="88">
        <v>3</v>
      </c>
      <c r="D24" s="88">
        <v>3</v>
      </c>
      <c r="E24" s="88">
        <v>4</v>
      </c>
      <c r="F24" s="93">
        <f t="shared" si="0"/>
        <v>19</v>
      </c>
      <c r="H24" s="86"/>
    </row>
    <row r="25" spans="1:10">
      <c r="A25" s="3" t="s">
        <v>223</v>
      </c>
      <c r="B25" s="125">
        <v>14</v>
      </c>
      <c r="C25" s="125" t="s">
        <v>134</v>
      </c>
      <c r="D25" s="125" t="s">
        <v>134</v>
      </c>
      <c r="E25" s="125">
        <v>1</v>
      </c>
      <c r="F25" s="93">
        <f t="shared" si="0"/>
        <v>15</v>
      </c>
      <c r="H25" s="86"/>
    </row>
    <row r="26" spans="1:10">
      <c r="A26" s="3" t="s">
        <v>240</v>
      </c>
      <c r="B26" s="125" t="s">
        <v>134</v>
      </c>
      <c r="C26" s="125">
        <v>27</v>
      </c>
      <c r="D26" s="125">
        <v>1</v>
      </c>
      <c r="E26" s="125">
        <v>11</v>
      </c>
      <c r="F26" s="93">
        <f t="shared" si="0"/>
        <v>39</v>
      </c>
      <c r="H26" s="86"/>
    </row>
    <row r="27" spans="1:10">
      <c r="A27" s="3" t="s">
        <v>224</v>
      </c>
      <c r="B27" s="88">
        <v>6</v>
      </c>
      <c r="C27" s="88">
        <v>9</v>
      </c>
      <c r="D27" s="88">
        <v>12</v>
      </c>
      <c r="E27" s="141">
        <v>5</v>
      </c>
      <c r="F27" s="93">
        <f t="shared" si="0"/>
        <v>32</v>
      </c>
      <c r="H27" s="86"/>
    </row>
    <row r="28" spans="1:10">
      <c r="A28" s="3" t="s">
        <v>225</v>
      </c>
      <c r="B28" s="88">
        <v>-5</v>
      </c>
      <c r="C28" s="88">
        <v>-3</v>
      </c>
      <c r="D28" s="88">
        <v>-23</v>
      </c>
      <c r="E28" s="141">
        <v>-55</v>
      </c>
      <c r="F28" s="93">
        <f t="shared" si="0"/>
        <v>-86</v>
      </c>
      <c r="H28" s="86"/>
    </row>
    <row r="29" spans="1:10">
      <c r="A29" s="89" t="s">
        <v>127</v>
      </c>
      <c r="B29" s="90">
        <f>SUM(B18:B28)</f>
        <v>377</v>
      </c>
      <c r="C29" s="90">
        <f>SUM(C18:C28)</f>
        <v>373</v>
      </c>
      <c r="D29" s="90">
        <f>SUM(D18:D28)</f>
        <v>390</v>
      </c>
      <c r="E29" s="90">
        <f>SUM(E18:E28)</f>
        <v>452</v>
      </c>
      <c r="F29" s="90">
        <f>SUM(F18:F28)</f>
        <v>1592</v>
      </c>
      <c r="J29" s="91"/>
    </row>
    <row r="30" spans="1:10">
      <c r="A30" s="3" t="s">
        <v>105</v>
      </c>
      <c r="B30" s="3"/>
      <c r="C30" s="3"/>
      <c r="D30" s="3"/>
      <c r="E30" s="3"/>
      <c r="F30" s="4"/>
      <c r="J30" s="91"/>
    </row>
    <row r="31" spans="1:10">
      <c r="A31" s="89" t="s">
        <v>166</v>
      </c>
      <c r="B31" s="92">
        <v>13</v>
      </c>
      <c r="C31" s="92">
        <v>15</v>
      </c>
      <c r="D31" s="92">
        <v>12</v>
      </c>
      <c r="E31" s="92">
        <v>10</v>
      </c>
      <c r="F31" s="92">
        <f>SUM(B31:E31)</f>
        <v>50</v>
      </c>
    </row>
    <row r="32" spans="1:10">
      <c r="A32" s="3" t="s">
        <v>215</v>
      </c>
      <c r="B32" s="107">
        <v>49</v>
      </c>
      <c r="C32" s="107">
        <v>45</v>
      </c>
      <c r="D32" s="107">
        <v>30</v>
      </c>
      <c r="E32" s="107">
        <v>8</v>
      </c>
      <c r="F32" s="5">
        <f>SUM(B32:E32)</f>
        <v>132</v>
      </c>
    </row>
    <row r="33" spans="1:12">
      <c r="A33" s="3" t="s">
        <v>167</v>
      </c>
      <c r="B33" s="107">
        <v>5</v>
      </c>
      <c r="C33" s="107">
        <v>3</v>
      </c>
      <c r="D33" s="107">
        <v>23</v>
      </c>
      <c r="E33" s="107">
        <v>55</v>
      </c>
      <c r="F33" s="5">
        <f>SUM(B33:E33)</f>
        <v>86</v>
      </c>
    </row>
    <row r="34" spans="1:12">
      <c r="A34" s="89" t="s">
        <v>168</v>
      </c>
      <c r="B34" s="90">
        <f>SUM(B32:B33)</f>
        <v>54</v>
      </c>
      <c r="C34" s="90">
        <f>SUM(C32:C33)</f>
        <v>48</v>
      </c>
      <c r="D34" s="90">
        <f>SUM(D32:D33)</f>
        <v>53</v>
      </c>
      <c r="E34" s="90">
        <f>SUM(E32:E33)</f>
        <v>63</v>
      </c>
      <c r="F34" s="90">
        <f>SUM(F32:F33)</f>
        <v>218</v>
      </c>
    </row>
    <row r="35" spans="1:12">
      <c r="A35" s="89" t="s">
        <v>190</v>
      </c>
      <c r="B35" s="92">
        <f>72-B22</f>
        <v>44</v>
      </c>
      <c r="C35" s="92">
        <f>145-72-C22</f>
        <v>46</v>
      </c>
      <c r="D35" s="92">
        <f>217-145-D22</f>
        <v>46</v>
      </c>
      <c r="E35" s="92">
        <f>288-217-E22</f>
        <v>48</v>
      </c>
      <c r="F35" s="90">
        <f>SUM(B35:E35)</f>
        <v>184</v>
      </c>
    </row>
    <row r="36" spans="1:12" ht="13.5" thickBot="1">
      <c r="A36" s="94" t="s">
        <v>169</v>
      </c>
      <c r="B36" s="94"/>
      <c r="C36" s="94"/>
      <c r="D36" s="94"/>
      <c r="E36" s="94"/>
      <c r="F36" s="84">
        <f>F29+F31+F34+F35</f>
        <v>2044</v>
      </c>
    </row>
    <row r="37" spans="1:12" ht="13.5" thickTop="1">
      <c r="A37" s="1"/>
      <c r="B37" s="1"/>
      <c r="C37" s="1"/>
      <c r="D37" s="1"/>
      <c r="E37" s="1"/>
      <c r="F37" s="1"/>
    </row>
    <row r="38" spans="1:12">
      <c r="A38" s="94" t="s">
        <v>170</v>
      </c>
      <c r="B38" s="94"/>
      <c r="C38" s="94"/>
      <c r="D38" s="94"/>
      <c r="E38" s="94"/>
      <c r="F38" s="95">
        <f>F13/F36</f>
        <v>0.76565557729941291</v>
      </c>
    </row>
    <row r="39" spans="1:12">
      <c r="A39" s="1"/>
      <c r="B39" s="1"/>
      <c r="C39" s="1"/>
      <c r="D39" s="1"/>
      <c r="E39" s="1"/>
      <c r="F39" s="1"/>
    </row>
    <row r="40" spans="1:12">
      <c r="A40" s="1"/>
      <c r="B40" s="1"/>
      <c r="C40" s="1"/>
      <c r="D40" s="1"/>
      <c r="E40" s="1"/>
      <c r="F40" s="1"/>
    </row>
    <row r="41" spans="1:12">
      <c r="A41" s="1"/>
      <c r="B41" s="1"/>
      <c r="C41" s="1"/>
      <c r="D41" s="1"/>
      <c r="E41" s="1"/>
      <c r="F41" s="1"/>
    </row>
    <row r="42" spans="1:12">
      <c r="A42" s="1"/>
      <c r="B42" s="1"/>
      <c r="C42" s="1"/>
      <c r="D42" s="1"/>
      <c r="E42" s="1"/>
      <c r="F42" s="1"/>
    </row>
    <row r="43" spans="1:12">
      <c r="A43" s="1"/>
      <c r="B43" s="1"/>
      <c r="C43" s="1"/>
      <c r="D43" s="1"/>
      <c r="E43" s="1"/>
      <c r="F43" s="1"/>
    </row>
    <row r="44" spans="1:12">
      <c r="A44" s="1"/>
      <c r="B44" s="1"/>
      <c r="C44" s="1"/>
      <c r="D44" s="1"/>
      <c r="E44" s="1"/>
      <c r="F44" s="1"/>
    </row>
    <row r="45" spans="1:12">
      <c r="A45" s="156" t="s">
        <v>171</v>
      </c>
      <c r="B45" s="156"/>
      <c r="C45" s="156"/>
      <c r="D45" s="156"/>
      <c r="E45" s="156"/>
      <c r="F45" s="156"/>
      <c r="G45" s="1"/>
      <c r="H45" s="1"/>
      <c r="I45" s="1"/>
      <c r="J45" s="1"/>
      <c r="K45" s="1"/>
      <c r="L45" s="1"/>
    </row>
    <row r="49" spans="1:13" ht="14.45" customHeight="1">
      <c r="A49" s="152" t="str">
        <f>CONCATENATE(Index!$C$5,Index!$D$5,Index!C28)</f>
        <v>Page 18</v>
      </c>
      <c r="B49" s="152"/>
      <c r="C49" s="152"/>
      <c r="D49" s="152"/>
      <c r="E49" s="152"/>
      <c r="F49" s="152"/>
      <c r="G49" s="1"/>
      <c r="H49" s="1"/>
      <c r="I49" s="1"/>
      <c r="J49" s="1"/>
      <c r="K49" s="1"/>
      <c r="L49" s="1"/>
      <c r="M49" s="1"/>
    </row>
  </sheetData>
  <sheetProtection algorithmName="SHA-512" hashValue="avwNyjtmoDBa0wu1qQv5m5fiktQyfzdGEP8f/spakk3t9qBBU+fUKzc+12bwUsIg0GzqjT6/n7xgshsYVb2/og==" saltValue="t3eZ06ofGZSWsNBdTCqn9g==" spinCount="100000" sheet="1" objects="1" scenarios="1"/>
  <mergeCells count="7">
    <mergeCell ref="A49:F49"/>
    <mergeCell ref="A1:F1"/>
    <mergeCell ref="A2:F2"/>
    <mergeCell ref="A3:F3"/>
    <mergeCell ref="A4:F4"/>
    <mergeCell ref="A5:F5"/>
    <mergeCell ref="A45:F45"/>
  </mergeCells>
  <pageMargins left="0.7" right="0.7" top="0.75" bottom="0.7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54"/>
  <sheetViews>
    <sheetView zoomScaleNormal="100" workbookViewId="0">
      <selection sqref="A1:H1"/>
    </sheetView>
  </sheetViews>
  <sheetFormatPr defaultRowHeight="15.75" customHeight="1"/>
  <cols>
    <col min="1" max="1" width="56.140625" style="1" customWidth="1"/>
    <col min="2" max="2" width="12.5703125" style="1" customWidth="1"/>
    <col min="3" max="3" width="4.28515625" style="1" customWidth="1"/>
    <col min="4" max="4" width="12.5703125" style="1" customWidth="1"/>
    <col min="5" max="5" width="4.28515625" style="1" customWidth="1"/>
    <col min="6" max="6" width="12.5703125" style="1" customWidth="1"/>
    <col min="7" max="7" width="4.28515625" style="1" customWidth="1"/>
    <col min="8" max="8" width="12.5703125" style="1" customWidth="1"/>
    <col min="9" max="16384" width="9.140625" style="1"/>
  </cols>
  <sheetData>
    <row r="1" spans="1:9" ht="15.75" customHeight="1">
      <c r="A1" s="151" t="s">
        <v>0</v>
      </c>
      <c r="B1" s="151"/>
      <c r="C1" s="151"/>
      <c r="D1" s="151"/>
      <c r="E1" s="151"/>
      <c r="F1" s="151"/>
      <c r="G1" s="151"/>
      <c r="H1" s="151"/>
      <c r="I1" s="131"/>
    </row>
    <row r="2" spans="1:9" ht="15.75" customHeight="1">
      <c r="A2" s="151" t="s">
        <v>1</v>
      </c>
      <c r="B2" s="151"/>
      <c r="C2" s="151"/>
      <c r="D2" s="151"/>
      <c r="E2" s="151"/>
      <c r="F2" s="151"/>
      <c r="G2" s="151"/>
      <c r="H2" s="151"/>
    </row>
    <row r="3" spans="1:9" ht="15.75" customHeight="1">
      <c r="A3" s="151" t="s">
        <v>235</v>
      </c>
      <c r="B3" s="151"/>
      <c r="C3" s="151"/>
      <c r="D3" s="151"/>
      <c r="E3" s="151"/>
      <c r="F3" s="151"/>
      <c r="G3" s="151"/>
      <c r="H3" s="151"/>
    </row>
    <row r="4" spans="1:9" ht="15.75" customHeight="1">
      <c r="A4" s="151" t="s">
        <v>2</v>
      </c>
      <c r="B4" s="151"/>
      <c r="C4" s="151"/>
      <c r="D4" s="151"/>
      <c r="E4" s="151"/>
      <c r="F4" s="151"/>
      <c r="G4" s="151"/>
      <c r="H4" s="151"/>
    </row>
    <row r="5" spans="1:9" ht="15.75" customHeight="1">
      <c r="A5" s="151" t="s">
        <v>3</v>
      </c>
      <c r="B5" s="151"/>
      <c r="C5" s="151"/>
      <c r="D5" s="151"/>
      <c r="E5" s="151"/>
      <c r="F5" s="151"/>
      <c r="G5" s="151"/>
      <c r="H5" s="151"/>
    </row>
    <row r="8" spans="1:9" ht="12.75" customHeight="1">
      <c r="B8" s="155" t="s">
        <v>15</v>
      </c>
      <c r="C8" s="155"/>
      <c r="D8" s="155"/>
      <c r="F8" s="155" t="s">
        <v>290</v>
      </c>
      <c r="G8" s="155"/>
      <c r="H8" s="155"/>
    </row>
    <row r="9" spans="1:9" ht="12.75" customHeight="1" thickBot="1">
      <c r="B9" s="153" t="s">
        <v>18</v>
      </c>
      <c r="C9" s="154"/>
      <c r="D9" s="154"/>
      <c r="F9" s="153" t="s">
        <v>18</v>
      </c>
      <c r="G9" s="154"/>
      <c r="H9" s="154"/>
    </row>
    <row r="10" spans="1:9" ht="30.2" customHeight="1" thickBot="1">
      <c r="B10" s="108">
        <v>2025</v>
      </c>
      <c r="D10" s="108">
        <v>2024</v>
      </c>
      <c r="F10" s="108">
        <v>2025</v>
      </c>
      <c r="H10" s="105">
        <v>2024</v>
      </c>
    </row>
    <row r="11" spans="1:9" ht="12.75" customHeight="1"/>
    <row r="12" spans="1:9" ht="12.75" customHeight="1">
      <c r="A12" s="1" t="s">
        <v>43</v>
      </c>
      <c r="B12" s="19">
        <v>1861</v>
      </c>
      <c r="D12" s="19">
        <v>1701</v>
      </c>
      <c r="F12" s="19">
        <v>6948</v>
      </c>
      <c r="H12" s="19">
        <v>6510</v>
      </c>
    </row>
    <row r="13" spans="1:9" ht="12.75" customHeight="1"/>
    <row r="14" spans="1:9" ht="12.75" customHeight="1">
      <c r="A14" s="1" t="s">
        <v>5</v>
      </c>
    </row>
    <row r="15" spans="1:9" ht="12.75" customHeight="1">
      <c r="A15" s="3" t="s">
        <v>6</v>
      </c>
      <c r="B15" s="20">
        <v>871</v>
      </c>
      <c r="C15" s="20"/>
      <c r="D15" s="20">
        <v>785</v>
      </c>
      <c r="F15" s="20">
        <v>3305</v>
      </c>
      <c r="G15" s="20"/>
      <c r="H15" s="20">
        <v>2975</v>
      </c>
    </row>
    <row r="16" spans="1:9" ht="12.75" customHeight="1">
      <c r="A16" s="3" t="s">
        <v>7</v>
      </c>
      <c r="B16" s="20">
        <v>119</v>
      </c>
      <c r="C16" s="20"/>
      <c r="D16" s="20">
        <v>111</v>
      </c>
      <c r="F16" s="20">
        <v>455</v>
      </c>
      <c r="G16" s="20"/>
      <c r="H16" s="20">
        <v>479</v>
      </c>
    </row>
    <row r="17" spans="1:8" ht="12.75" customHeight="1">
      <c r="A17" s="3" t="s">
        <v>8</v>
      </c>
      <c r="B17" s="20">
        <v>428</v>
      </c>
      <c r="C17" s="20"/>
      <c r="D17" s="20">
        <v>397</v>
      </c>
      <c r="F17" s="20">
        <v>1709</v>
      </c>
      <c r="G17" s="20"/>
      <c r="H17" s="20">
        <v>1568</v>
      </c>
    </row>
    <row r="18" spans="1:8" ht="12.75" customHeight="1">
      <c r="A18" s="114" t="s">
        <v>9</v>
      </c>
      <c r="B18" s="111">
        <f>SUM(B15:B17)</f>
        <v>1418</v>
      </c>
      <c r="C18" s="20"/>
      <c r="D18" s="111">
        <f>SUM(D15:D17)</f>
        <v>1293</v>
      </c>
      <c r="F18" s="111">
        <f>SUM(F15:F17)</f>
        <v>5469</v>
      </c>
      <c r="G18" s="20"/>
      <c r="H18" s="111">
        <f>SUM(H15:H17)</f>
        <v>5022</v>
      </c>
    </row>
    <row r="19" spans="1:8" ht="12.75" customHeight="1"/>
    <row r="20" spans="1:8" ht="12.75" customHeight="1">
      <c r="A20" s="1" t="s">
        <v>10</v>
      </c>
      <c r="B20" s="20">
        <f>B12-B18</f>
        <v>443</v>
      </c>
      <c r="C20" s="20"/>
      <c r="D20" s="20">
        <f>D12-D18</f>
        <v>408</v>
      </c>
      <c r="F20" s="20">
        <f>F12-F18</f>
        <v>1479</v>
      </c>
      <c r="G20" s="20"/>
      <c r="H20" s="20">
        <f>H12-H18</f>
        <v>1488</v>
      </c>
    </row>
    <row r="21" spans="1:8" ht="12.75" customHeight="1">
      <c r="B21" s="20"/>
      <c r="C21" s="20"/>
      <c r="D21" s="20"/>
      <c r="F21" s="20"/>
      <c r="G21" s="20"/>
      <c r="H21" s="20"/>
    </row>
    <row r="22" spans="1:8" ht="12.75" customHeight="1">
      <c r="A22" s="1" t="s">
        <v>11</v>
      </c>
      <c r="B22" s="110">
        <v>17</v>
      </c>
      <c r="C22" s="20"/>
      <c r="D22" s="110">
        <v>24</v>
      </c>
      <c r="F22" s="20">
        <v>62</v>
      </c>
      <c r="G22" s="20"/>
      <c r="H22" s="20">
        <v>80</v>
      </c>
    </row>
    <row r="23" spans="1:8" ht="12.75" customHeight="1">
      <c r="A23" s="1" t="s">
        <v>12</v>
      </c>
      <c r="B23" s="20">
        <v>-27</v>
      </c>
      <c r="C23" s="20"/>
      <c r="D23" s="20">
        <v>-32</v>
      </c>
      <c r="F23" s="20">
        <v>-112</v>
      </c>
      <c r="G23" s="20"/>
      <c r="H23" s="20">
        <v>-96</v>
      </c>
    </row>
    <row r="24" spans="1:8" ht="12.75" customHeight="1">
      <c r="A24" s="1" t="s">
        <v>13</v>
      </c>
      <c r="B24" s="109">
        <v>9</v>
      </c>
      <c r="C24" s="20"/>
      <c r="D24" s="109">
        <v>1</v>
      </c>
      <c r="F24" s="109">
        <v>6</v>
      </c>
      <c r="G24" s="20"/>
      <c r="H24" s="109">
        <v>49</v>
      </c>
    </row>
    <row r="25" spans="1:8" ht="12.75" customHeight="1">
      <c r="B25" s="20"/>
      <c r="C25" s="20"/>
      <c r="D25" s="20"/>
      <c r="F25" s="20"/>
      <c r="G25" s="20"/>
      <c r="H25" s="20"/>
    </row>
    <row r="26" spans="1:8" ht="12.75" customHeight="1">
      <c r="A26" s="1" t="s">
        <v>122</v>
      </c>
      <c r="B26" s="20">
        <f>SUM(B20:B24)</f>
        <v>442</v>
      </c>
      <c r="C26" s="20"/>
      <c r="D26" s="20">
        <f>SUM(D20:D24)</f>
        <v>401</v>
      </c>
      <c r="F26" s="20">
        <f>SUM(F20:F24)</f>
        <v>1435</v>
      </c>
      <c r="G26" s="20"/>
      <c r="H26" s="20">
        <f>SUM(H20:H24)</f>
        <v>1521</v>
      </c>
    </row>
    <row r="27" spans="1:8" ht="12.75" customHeight="1">
      <c r="B27" s="20"/>
      <c r="C27" s="20"/>
      <c r="D27" s="20"/>
      <c r="F27" s="20"/>
      <c r="G27" s="20"/>
      <c r="H27" s="20"/>
    </row>
    <row r="28" spans="1:8" ht="12.75" customHeight="1">
      <c r="A28" s="1" t="s">
        <v>302</v>
      </c>
      <c r="B28" s="28">
        <v>8</v>
      </c>
      <c r="C28" s="28"/>
      <c r="D28" s="28">
        <v>50</v>
      </c>
      <c r="F28" s="28">
        <v>132</v>
      </c>
      <c r="G28" s="28"/>
      <c r="H28" s="28">
        <v>232</v>
      </c>
    </row>
    <row r="29" spans="1:8" ht="12.75" customHeight="1">
      <c r="B29" s="20"/>
      <c r="C29" s="20"/>
      <c r="D29" s="20"/>
      <c r="F29" s="20"/>
      <c r="G29" s="20"/>
      <c r="H29" s="20"/>
    </row>
    <row r="30" spans="1:8" ht="12.75" customHeight="1" thickBot="1">
      <c r="A30" s="1" t="s">
        <v>154</v>
      </c>
      <c r="B30" s="21">
        <f>B26-B28</f>
        <v>434</v>
      </c>
      <c r="C30" s="20"/>
      <c r="D30" s="21">
        <f>D26-D28</f>
        <v>351</v>
      </c>
      <c r="F30" s="21">
        <f>F26-F28</f>
        <v>1303</v>
      </c>
      <c r="G30" s="20"/>
      <c r="H30" s="21">
        <f>H26-H28</f>
        <v>1289</v>
      </c>
    </row>
    <row r="31" spans="1:8" ht="12.75" customHeight="1" thickTop="1"/>
    <row r="32" spans="1:8" ht="12.75" customHeight="1"/>
    <row r="33" spans="1:8" ht="12.75" customHeight="1"/>
    <row r="34" spans="1:8" ht="12.75" customHeight="1">
      <c r="A34" s="115" t="s">
        <v>152</v>
      </c>
    </row>
    <row r="35" spans="1:8" ht="12.75" customHeight="1">
      <c r="A35" s="65" t="s">
        <v>123</v>
      </c>
      <c r="B35" s="27">
        <f>B30/B39</f>
        <v>1.5335689045936396</v>
      </c>
      <c r="D35" s="27">
        <f>D30/D39</f>
        <v>1.2272727272727273</v>
      </c>
      <c r="F35" s="27">
        <f>F30/F39</f>
        <v>4.5880281690140849</v>
      </c>
      <c r="H35" s="27">
        <f>H30/H39</f>
        <v>4.4448275862068964</v>
      </c>
    </row>
    <row r="36" spans="1:8" ht="12.75" customHeight="1">
      <c r="A36" s="65" t="s">
        <v>124</v>
      </c>
      <c r="B36" s="27">
        <f>B30/B40</f>
        <v>1.528169014084507</v>
      </c>
      <c r="D36" s="27">
        <f>D30/D40</f>
        <v>1.2229965156794425</v>
      </c>
      <c r="F36" s="27">
        <f>F30/F40</f>
        <v>4.5719298245614031</v>
      </c>
      <c r="H36" s="27">
        <f>H30/H40</f>
        <v>4.4295532646048112</v>
      </c>
    </row>
    <row r="37" spans="1:8" ht="12.75" customHeight="1">
      <c r="A37" s="116"/>
      <c r="B37" s="27"/>
      <c r="D37" s="27"/>
      <c r="F37" s="27"/>
      <c r="H37" s="27"/>
    </row>
    <row r="38" spans="1:8" ht="12.75" customHeight="1">
      <c r="A38" s="115" t="s">
        <v>153</v>
      </c>
    </row>
    <row r="39" spans="1:8" ht="12.75" customHeight="1">
      <c r="A39" s="65" t="s">
        <v>123</v>
      </c>
      <c r="B39" s="20">
        <v>283</v>
      </c>
      <c r="D39" s="20">
        <v>286</v>
      </c>
      <c r="F39" s="20">
        <v>284</v>
      </c>
      <c r="H39" s="20">
        <v>290</v>
      </c>
    </row>
    <row r="40" spans="1:8" ht="12.75" customHeight="1">
      <c r="A40" s="65" t="s">
        <v>124</v>
      </c>
      <c r="B40" s="20">
        <v>284</v>
      </c>
      <c r="D40" s="20">
        <v>287</v>
      </c>
      <c r="F40" s="20">
        <v>285</v>
      </c>
      <c r="H40" s="20">
        <v>291</v>
      </c>
    </row>
    <row r="41" spans="1:8" ht="12.75" customHeight="1"/>
    <row r="42" spans="1:8" ht="12.75" customHeight="1">
      <c r="B42" s="26"/>
      <c r="D42" s="26"/>
      <c r="F42" s="26"/>
      <c r="H42" s="26"/>
    </row>
    <row r="43" spans="1:8" ht="12.75" customHeight="1"/>
    <row r="44" spans="1:8" ht="12.75" customHeight="1">
      <c r="A44" s="73"/>
    </row>
    <row r="45" spans="1:8" ht="12.75" customHeight="1"/>
    <row r="46" spans="1:8" ht="12.75" customHeight="1">
      <c r="A46" s="14"/>
    </row>
    <row r="47" spans="1:8" ht="12.75" customHeight="1"/>
    <row r="48" spans="1:8" ht="15.75" customHeight="1">
      <c r="A48" s="156" t="s">
        <v>14</v>
      </c>
      <c r="B48" s="156"/>
      <c r="C48" s="156"/>
      <c r="D48" s="156"/>
      <c r="E48" s="156"/>
      <c r="F48" s="156"/>
      <c r="G48" s="156"/>
      <c r="H48" s="156"/>
    </row>
    <row r="51" spans="1:8" ht="15.75" customHeight="1">
      <c r="A51" s="157" t="s">
        <v>250</v>
      </c>
      <c r="B51" s="157"/>
      <c r="C51" s="157"/>
      <c r="D51" s="157"/>
      <c r="E51" s="157"/>
      <c r="F51" s="157"/>
      <c r="G51" s="157"/>
      <c r="H51" s="157"/>
    </row>
    <row r="54" spans="1:8" ht="15.75" customHeight="1">
      <c r="A54" s="152"/>
      <c r="B54" s="152"/>
      <c r="C54" s="152"/>
      <c r="D54" s="152"/>
      <c r="E54" s="152"/>
      <c r="F54" s="152"/>
    </row>
  </sheetData>
  <sheetProtection algorithmName="SHA-512" hashValue="iW5DKHhb/BuaZv55H67hsJAbV5fslExSFSM0BawA8s6cqQp0rkLMta9OX9Ib4sq5ehM+IYdRxwWVU2DRF2N+wg==" saltValue="O6pYB+24mnLJtRXSNqHIug==" spinCount="100000" sheet="1" objects="1" scenarios="1"/>
  <mergeCells count="12">
    <mergeCell ref="A54:F54"/>
    <mergeCell ref="B9:D9"/>
    <mergeCell ref="F8:H8"/>
    <mergeCell ref="F9:H9"/>
    <mergeCell ref="A48:H48"/>
    <mergeCell ref="A51:H51"/>
    <mergeCell ref="B8:D8"/>
    <mergeCell ref="A1:H1"/>
    <mergeCell ref="A2:H2"/>
    <mergeCell ref="A3:H3"/>
    <mergeCell ref="A4:H4"/>
    <mergeCell ref="A5:H5"/>
  </mergeCells>
  <printOptions horizontalCentered="1"/>
  <pageMargins left="0.7" right="0.7"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G372"/>
  <sheetViews>
    <sheetView zoomScaleNormal="100" workbookViewId="0">
      <selection sqref="A1:G1"/>
    </sheetView>
  </sheetViews>
  <sheetFormatPr defaultRowHeight="12.75"/>
  <cols>
    <col min="1" max="3" width="4" style="1" customWidth="1"/>
    <col min="4" max="4" width="73.42578125" style="1" customWidth="1"/>
    <col min="5" max="5" width="14.85546875" style="1" customWidth="1"/>
    <col min="6" max="6" width="2.5703125" style="1" customWidth="1"/>
    <col min="7" max="7" width="14.85546875" style="1" customWidth="1"/>
    <col min="8" max="16384" width="9.140625" style="1"/>
  </cols>
  <sheetData>
    <row r="1" spans="1:7" s="7" customFormat="1" ht="15.75" customHeight="1">
      <c r="A1" s="151" t="s">
        <v>0</v>
      </c>
      <c r="B1" s="151"/>
      <c r="C1" s="151"/>
      <c r="D1" s="151"/>
      <c r="E1" s="151"/>
      <c r="F1" s="151"/>
      <c r="G1" s="151"/>
    </row>
    <row r="2" spans="1:7" s="7" customFormat="1" ht="15.75" customHeight="1">
      <c r="A2" s="151" t="s">
        <v>17</v>
      </c>
      <c r="B2" s="151"/>
      <c r="C2" s="151"/>
      <c r="D2" s="151"/>
      <c r="E2" s="151"/>
      <c r="F2" s="151"/>
      <c r="G2" s="151"/>
    </row>
    <row r="3" spans="1:7" s="7" customFormat="1" ht="15.75" customHeight="1">
      <c r="A3" s="151" t="s">
        <v>238</v>
      </c>
      <c r="B3" s="151"/>
      <c r="C3" s="151"/>
      <c r="D3" s="151"/>
      <c r="E3" s="151"/>
      <c r="F3" s="151"/>
      <c r="G3" s="151"/>
    </row>
    <row r="4" spans="1:7" s="7" customFormat="1" ht="15.75" customHeight="1">
      <c r="A4" s="151" t="s">
        <v>2</v>
      </c>
      <c r="B4" s="151"/>
      <c r="C4" s="151"/>
      <c r="D4" s="151"/>
      <c r="E4" s="151"/>
      <c r="F4" s="151"/>
      <c r="G4" s="151"/>
    </row>
    <row r="5" spans="1:7" s="7" customFormat="1" ht="15.75" customHeight="1">
      <c r="A5" s="151" t="s">
        <v>3</v>
      </c>
      <c r="B5" s="151"/>
      <c r="C5" s="151"/>
      <c r="D5" s="151"/>
      <c r="E5" s="151"/>
      <c r="F5" s="151"/>
      <c r="G5" s="151"/>
    </row>
    <row r="6" spans="1:7" s="7" customFormat="1" ht="15.75" customHeight="1">
      <c r="A6" s="131"/>
      <c r="B6" s="131"/>
      <c r="C6" s="131"/>
      <c r="D6" s="131"/>
      <c r="E6" s="131"/>
      <c r="F6" s="131"/>
      <c r="G6" s="131"/>
    </row>
    <row r="7" spans="1:7" ht="15.75" customHeight="1"/>
    <row r="8" spans="1:7" ht="17.25" customHeight="1">
      <c r="E8" s="10" t="s">
        <v>18</v>
      </c>
      <c r="F8" s="10"/>
      <c r="G8" s="10" t="s">
        <v>18</v>
      </c>
    </row>
    <row r="9" spans="1:7" ht="17.25" customHeight="1" thickBot="1">
      <c r="E9" s="47">
        <v>2025</v>
      </c>
      <c r="F9" s="10"/>
      <c r="G9" s="47">
        <v>2024</v>
      </c>
    </row>
    <row r="10" spans="1:7" ht="12.75" customHeight="1">
      <c r="A10" s="1" t="s">
        <v>19</v>
      </c>
    </row>
    <row r="11" spans="1:7" ht="12.75" customHeight="1"/>
    <row r="12" spans="1:7" ht="12.75" customHeight="1">
      <c r="A12" s="1" t="s">
        <v>21</v>
      </c>
    </row>
    <row r="13" spans="1:7" ht="12.75" customHeight="1">
      <c r="B13" s="1" t="s">
        <v>22</v>
      </c>
      <c r="E13" s="4">
        <v>1789</v>
      </c>
      <c r="G13" s="4">
        <v>1329</v>
      </c>
    </row>
    <row r="14" spans="1:7" ht="12.75" hidden="1" customHeight="1">
      <c r="B14" s="1" t="s">
        <v>193</v>
      </c>
      <c r="E14" s="20"/>
      <c r="G14" s="20"/>
    </row>
    <row r="15" spans="1:7" ht="12.75" customHeight="1">
      <c r="B15" s="1" t="s">
        <v>23</v>
      </c>
      <c r="E15" s="20">
        <v>1487</v>
      </c>
      <c r="G15" s="20">
        <v>1324</v>
      </c>
    </row>
    <row r="16" spans="1:7" ht="12.75" customHeight="1">
      <c r="B16" s="1" t="s">
        <v>24</v>
      </c>
      <c r="E16" s="20">
        <v>1025</v>
      </c>
      <c r="G16" s="20">
        <v>972</v>
      </c>
    </row>
    <row r="17" spans="1:7" ht="12.75" customHeight="1">
      <c r="B17" s="1" t="s">
        <v>25</v>
      </c>
      <c r="E17" s="25">
        <v>293</v>
      </c>
      <c r="G17" s="25">
        <v>334</v>
      </c>
    </row>
    <row r="18" spans="1:7" ht="12.75" customHeight="1">
      <c r="C18" s="1" t="s">
        <v>26</v>
      </c>
      <c r="E18" s="112">
        <f>SUM(E13:E17)</f>
        <v>4594</v>
      </c>
      <c r="G18" s="112">
        <f>SUM(G13:G17)</f>
        <v>3959</v>
      </c>
    </row>
    <row r="19" spans="1:7" ht="12.75" customHeight="1">
      <c r="E19" s="20"/>
      <c r="G19" s="20"/>
    </row>
    <row r="20" spans="1:7" ht="12.75" customHeight="1">
      <c r="A20" s="1" t="s">
        <v>27</v>
      </c>
      <c r="E20" s="20">
        <v>2023</v>
      </c>
      <c r="G20" s="20">
        <v>1778</v>
      </c>
    </row>
    <row r="21" spans="1:7" ht="12.75" customHeight="1">
      <c r="A21" s="1" t="s">
        <v>198</v>
      </c>
      <c r="E21" s="20">
        <v>4473</v>
      </c>
      <c r="G21" s="20">
        <v>4477</v>
      </c>
    </row>
    <row r="22" spans="1:7" ht="12.75" customHeight="1">
      <c r="A22" s="1" t="s">
        <v>199</v>
      </c>
      <c r="E22" s="20">
        <v>445</v>
      </c>
      <c r="G22" s="20">
        <v>547</v>
      </c>
    </row>
    <row r="23" spans="1:7" ht="12.75" customHeight="1">
      <c r="A23" s="1" t="s">
        <v>28</v>
      </c>
      <c r="E23" s="20">
        <v>133</v>
      </c>
      <c r="G23" s="20">
        <v>175</v>
      </c>
    </row>
    <row r="24" spans="1:7" ht="12.75" customHeight="1">
      <c r="A24" s="1" t="s">
        <v>29</v>
      </c>
      <c r="E24" s="25">
        <v>1059</v>
      </c>
      <c r="G24" s="25">
        <v>910</v>
      </c>
    </row>
    <row r="25" spans="1:7" ht="12.75" customHeight="1" thickBot="1">
      <c r="C25" s="1" t="s">
        <v>30</v>
      </c>
      <c r="E25" s="21">
        <f>SUM(E18:E24)</f>
        <v>12727</v>
      </c>
      <c r="G25" s="21">
        <f>SUM(G18:G24)</f>
        <v>11846</v>
      </c>
    </row>
    <row r="26" spans="1:7" ht="12.75" customHeight="1" thickTop="1"/>
    <row r="27" spans="1:7" ht="12.75" customHeight="1">
      <c r="A27" s="1" t="s">
        <v>20</v>
      </c>
    </row>
    <row r="28" spans="1:7" ht="12.75" customHeight="1"/>
    <row r="29" spans="1:7" ht="12.75" customHeight="1">
      <c r="A29" s="1" t="s">
        <v>31</v>
      </c>
    </row>
    <row r="30" spans="1:7" ht="12.75" customHeight="1">
      <c r="B30" s="1" t="s">
        <v>41</v>
      </c>
      <c r="E30" s="19">
        <v>570</v>
      </c>
      <c r="G30" s="19">
        <v>540</v>
      </c>
    </row>
    <row r="31" spans="1:7" ht="12" customHeight="1">
      <c r="B31" s="1" t="s">
        <v>42</v>
      </c>
      <c r="E31" s="20">
        <v>443</v>
      </c>
      <c r="G31" s="20">
        <v>368</v>
      </c>
    </row>
    <row r="32" spans="1:7" ht="12.75" customHeight="1">
      <c r="B32" s="1" t="s">
        <v>32</v>
      </c>
      <c r="E32" s="20">
        <v>624</v>
      </c>
      <c r="G32" s="20">
        <v>544</v>
      </c>
    </row>
    <row r="33" spans="1:7" ht="12.75" customHeight="1">
      <c r="B33" s="1" t="s">
        <v>156</v>
      </c>
      <c r="E33" s="53">
        <v>304</v>
      </c>
      <c r="G33" s="53">
        <v>45</v>
      </c>
    </row>
    <row r="34" spans="1:7" ht="12.75" customHeight="1">
      <c r="B34" s="1" t="s">
        <v>33</v>
      </c>
      <c r="E34" s="25">
        <v>406</v>
      </c>
      <c r="G34" s="25">
        <v>398</v>
      </c>
    </row>
    <row r="35" spans="1:7" ht="12.75" customHeight="1">
      <c r="C35" s="1" t="s">
        <v>34</v>
      </c>
      <c r="E35" s="112">
        <f>SUM(E30:E34)</f>
        <v>2347</v>
      </c>
      <c r="G35" s="112">
        <f>SUM(G30:G34)</f>
        <v>1895</v>
      </c>
    </row>
    <row r="36" spans="1:7" ht="12.75" customHeight="1">
      <c r="E36" s="20"/>
      <c r="G36" s="20"/>
    </row>
    <row r="37" spans="1:7" ht="12.75" customHeight="1">
      <c r="A37" s="1" t="s">
        <v>35</v>
      </c>
      <c r="E37" s="20">
        <v>3050</v>
      </c>
      <c r="G37" s="20">
        <v>3345</v>
      </c>
    </row>
    <row r="38" spans="1:7" ht="12.75" customHeight="1">
      <c r="A38" s="1" t="s">
        <v>36</v>
      </c>
      <c r="E38" s="20">
        <v>126</v>
      </c>
      <c r="G38" s="20">
        <v>130</v>
      </c>
    </row>
    <row r="39" spans="1:7" ht="12.75" customHeight="1">
      <c r="A39" s="1" t="s">
        <v>37</v>
      </c>
      <c r="E39" s="25">
        <v>463</v>
      </c>
      <c r="G39" s="25">
        <v>578</v>
      </c>
    </row>
    <row r="40" spans="1:7" ht="12.75" customHeight="1">
      <c r="C40" s="1" t="s">
        <v>38</v>
      </c>
      <c r="E40" s="111">
        <f>SUM(E35:E39)</f>
        <v>5986</v>
      </c>
      <c r="G40" s="111">
        <f>SUM(G35:G39)</f>
        <v>5948</v>
      </c>
    </row>
    <row r="41" spans="1:7" ht="12.75" customHeight="1"/>
    <row r="42" spans="1:7" ht="12.75" customHeight="1">
      <c r="A42" s="1" t="s">
        <v>39</v>
      </c>
    </row>
    <row r="43" spans="1:7" ht="12.75" customHeight="1">
      <c r="B43" s="1" t="s">
        <v>40</v>
      </c>
    </row>
    <row r="44" spans="1:7" ht="12.75" customHeight="1">
      <c r="B44" s="1" t="s">
        <v>243</v>
      </c>
      <c r="E44" s="101" t="s">
        <v>134</v>
      </c>
      <c r="G44" s="101" t="s">
        <v>134</v>
      </c>
    </row>
    <row r="45" spans="1:7" ht="12.75" customHeight="1">
      <c r="B45" s="1" t="s">
        <v>304</v>
      </c>
    </row>
    <row r="46" spans="1:7" ht="12.75" customHeight="1">
      <c r="C46" s="1" t="s">
        <v>291</v>
      </c>
      <c r="E46" s="20">
        <v>3</v>
      </c>
      <c r="G46" s="20">
        <v>3</v>
      </c>
    </row>
    <row r="47" spans="1:7" ht="12.75" customHeight="1">
      <c r="B47" s="1" t="s">
        <v>45</v>
      </c>
      <c r="E47" s="20">
        <v>5575</v>
      </c>
      <c r="G47" s="20">
        <v>5450</v>
      </c>
    </row>
    <row r="48" spans="1:7" ht="12.75" customHeight="1">
      <c r="B48" s="1" t="s">
        <v>189</v>
      </c>
      <c r="E48" s="20">
        <v>1389</v>
      </c>
      <c r="G48" s="20">
        <v>750</v>
      </c>
    </row>
    <row r="49" spans="1:7" ht="12.75" customHeight="1">
      <c r="B49" s="1" t="s">
        <v>99</v>
      </c>
      <c r="E49" s="20">
        <v>-226</v>
      </c>
      <c r="G49" s="20">
        <v>-305</v>
      </c>
    </row>
    <row r="50" spans="1:7" ht="12.75" customHeight="1">
      <c r="C50" s="1" t="s">
        <v>46</v>
      </c>
      <c r="E50" s="112">
        <f>SUM(E45:E49)</f>
        <v>6741</v>
      </c>
      <c r="G50" s="112">
        <f>SUM(G45:G49)</f>
        <v>5898</v>
      </c>
    </row>
    <row r="51" spans="1:7" ht="12.75" customHeight="1" thickBot="1">
      <c r="D51" s="1" t="s">
        <v>181</v>
      </c>
      <c r="E51" s="21">
        <f>E40+E50</f>
        <v>12727</v>
      </c>
      <c r="G51" s="21">
        <f>G40+G50</f>
        <v>11846</v>
      </c>
    </row>
    <row r="52" spans="1:7" ht="12.75" customHeight="1" thickTop="1"/>
    <row r="53" spans="1:7" ht="12.75" customHeight="1"/>
    <row r="54" spans="1:7" ht="12.75" customHeight="1">
      <c r="A54" s="1" t="s">
        <v>68</v>
      </c>
    </row>
    <row r="55" spans="1:7" ht="12.75" customHeight="1"/>
    <row r="56" spans="1:7" ht="12.75" customHeight="1"/>
    <row r="57" spans="1:7" ht="12.75" customHeight="1"/>
    <row r="58" spans="1:7" ht="12.75" customHeight="1">
      <c r="A58" s="152" t="s">
        <v>251</v>
      </c>
      <c r="B58" s="152"/>
      <c r="C58" s="152"/>
      <c r="D58" s="152"/>
      <c r="E58" s="152"/>
      <c r="F58" s="152"/>
      <c r="G58" s="152"/>
    </row>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S7IrmekGEtWfAooS4ChnhSLOcqF0M3g7qQhGaNuldh7bXNGWcoxN5Ehej2P9IzBS8OYTvjXllo6LGhc6wmerxg==" saltValue="XcAOrruN6Wy0egRmBUNyOA==" spinCount="100000" sheet="1" objects="1" scenarios="1"/>
  <mergeCells count="6">
    <mergeCell ref="A58:G58"/>
    <mergeCell ref="A1:G1"/>
    <mergeCell ref="A2:G2"/>
    <mergeCell ref="A3:G3"/>
    <mergeCell ref="A4:G4"/>
    <mergeCell ref="A5:G5"/>
  </mergeCells>
  <printOptions horizontalCentered="1"/>
  <pageMargins left="0.7" right="0.7" top="0.75" bottom="0.7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1"/>
  <sheetViews>
    <sheetView zoomScaleNormal="100" workbookViewId="0">
      <selection sqref="A1:H1"/>
    </sheetView>
  </sheetViews>
  <sheetFormatPr defaultRowHeight="13.7"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7" customFormat="1" ht="15.75" customHeight="1">
      <c r="A1" s="158" t="s">
        <v>0</v>
      </c>
      <c r="B1" s="158"/>
      <c r="C1" s="158"/>
      <c r="D1" s="158"/>
      <c r="E1" s="158"/>
      <c r="F1" s="158"/>
      <c r="G1" s="158"/>
      <c r="H1" s="158"/>
    </row>
    <row r="2" spans="1:8" s="7" customFormat="1" ht="15.75">
      <c r="A2" s="151" t="s">
        <v>47</v>
      </c>
      <c r="B2" s="151"/>
      <c r="C2" s="151"/>
      <c r="D2" s="151"/>
      <c r="E2" s="151"/>
      <c r="F2" s="151"/>
      <c r="G2" s="151"/>
      <c r="H2" s="151"/>
    </row>
    <row r="3" spans="1:8" s="7" customFormat="1" ht="15.75">
      <c r="A3" s="151" t="s">
        <v>16</v>
      </c>
      <c r="B3" s="151"/>
      <c r="C3" s="151"/>
      <c r="D3" s="151"/>
      <c r="E3" s="151"/>
      <c r="F3" s="151"/>
      <c r="G3" s="151"/>
      <c r="H3" s="151"/>
    </row>
    <row r="4" spans="1:8" s="7" customFormat="1" ht="15.75">
      <c r="A4" s="151" t="s">
        <v>2</v>
      </c>
      <c r="B4" s="151"/>
      <c r="C4" s="151"/>
      <c r="D4" s="151"/>
      <c r="E4" s="151"/>
      <c r="F4" s="151"/>
      <c r="G4" s="151"/>
      <c r="H4" s="151"/>
    </row>
    <row r="5" spans="1:8" s="7" customFormat="1" ht="15.75">
      <c r="A5" s="151" t="s">
        <v>3</v>
      </c>
      <c r="B5" s="151"/>
      <c r="C5" s="151"/>
      <c r="D5" s="151"/>
      <c r="E5" s="151"/>
      <c r="F5" s="151"/>
      <c r="G5" s="151"/>
      <c r="H5" s="151"/>
    </row>
    <row r="6" spans="1:8" ht="15.75" customHeight="1"/>
    <row r="7" spans="1:8" ht="15.75" customHeight="1"/>
    <row r="8" spans="1:8" ht="13.5" customHeight="1" thickBot="1">
      <c r="F8" s="154" t="s">
        <v>290</v>
      </c>
      <c r="G8" s="154"/>
      <c r="H8" s="154"/>
    </row>
    <row r="9" spans="1:8" ht="13.5" customHeight="1">
      <c r="F9" s="10" t="s">
        <v>18</v>
      </c>
      <c r="G9" s="10"/>
      <c r="H9" s="10" t="str">
        <f>F9</f>
        <v>October 31,</v>
      </c>
    </row>
    <row r="10" spans="1:8" ht="15.75" customHeight="1" thickBot="1">
      <c r="F10" s="47">
        <v>2025</v>
      </c>
      <c r="G10" s="10"/>
      <c r="H10" s="47">
        <v>2024</v>
      </c>
    </row>
    <row r="11" spans="1:8" ht="13.5" customHeight="1">
      <c r="A11" s="1" t="s">
        <v>96</v>
      </c>
      <c r="F11" s="10"/>
      <c r="G11" s="10"/>
      <c r="H11" s="10"/>
    </row>
    <row r="12" spans="1:8" ht="13.5" customHeight="1">
      <c r="B12" s="1" t="s">
        <v>44</v>
      </c>
      <c r="F12" s="19">
        <v>1303</v>
      </c>
      <c r="G12" s="19"/>
      <c r="H12" s="19">
        <v>1289</v>
      </c>
    </row>
    <row r="13" spans="1:8" ht="13.5" customHeight="1"/>
    <row r="14" spans="1:8" ht="13.5" customHeight="1">
      <c r="A14" s="1" t="s">
        <v>187</v>
      </c>
    </row>
    <row r="15" spans="1:8" ht="13.5" customHeight="1">
      <c r="B15" s="1" t="s">
        <v>48</v>
      </c>
      <c r="F15" s="20">
        <v>288</v>
      </c>
      <c r="G15" s="20"/>
      <c r="H15" s="20">
        <v>257</v>
      </c>
    </row>
    <row r="16" spans="1:8" ht="13.5" customHeight="1">
      <c r="B16" s="1" t="s">
        <v>49</v>
      </c>
      <c r="F16" s="20">
        <v>128</v>
      </c>
      <c r="G16" s="20"/>
      <c r="H16" s="20">
        <v>129</v>
      </c>
    </row>
    <row r="17" spans="1:8" ht="13.5" customHeight="1">
      <c r="B17" s="1" t="s">
        <v>257</v>
      </c>
      <c r="F17" s="53">
        <v>-130</v>
      </c>
      <c r="G17" s="20"/>
      <c r="H17" s="125">
        <v>-64</v>
      </c>
    </row>
    <row r="18" spans="1:8" ht="13.5" customHeight="1">
      <c r="B18" s="1" t="s">
        <v>97</v>
      </c>
      <c r="F18" s="20">
        <v>45</v>
      </c>
      <c r="G18" s="20"/>
      <c r="H18" s="20">
        <v>45</v>
      </c>
    </row>
    <row r="19" spans="1:8" ht="13.5" customHeight="1">
      <c r="B19" s="1" t="s">
        <v>213</v>
      </c>
      <c r="F19" s="20">
        <v>36</v>
      </c>
      <c r="G19" s="20"/>
      <c r="H19" s="20">
        <v>-6</v>
      </c>
    </row>
    <row r="20" spans="1:8" ht="13.5" customHeight="1">
      <c r="B20" s="1" t="s">
        <v>202</v>
      </c>
      <c r="F20" s="53">
        <v>15</v>
      </c>
      <c r="G20" s="20"/>
      <c r="H20" s="125">
        <v>19</v>
      </c>
    </row>
    <row r="21" spans="1:8" ht="13.5" customHeight="1">
      <c r="B21" s="1" t="s">
        <v>214</v>
      </c>
      <c r="F21" s="53">
        <v>5</v>
      </c>
      <c r="G21" s="20"/>
      <c r="H21" s="53">
        <v>-1</v>
      </c>
    </row>
    <row r="22" spans="1:8" ht="13.5" customHeight="1">
      <c r="B22" s="1" t="s">
        <v>50</v>
      </c>
      <c r="F22" s="20"/>
      <c r="G22" s="20"/>
      <c r="H22" s="20"/>
    </row>
    <row r="23" spans="1:8" ht="13.5" customHeight="1">
      <c r="C23" s="1" t="s">
        <v>23</v>
      </c>
      <c r="F23" s="53">
        <v>-149</v>
      </c>
      <c r="G23" s="20"/>
      <c r="H23" s="53">
        <v>7</v>
      </c>
    </row>
    <row r="24" spans="1:8" ht="13.5" customHeight="1">
      <c r="C24" s="1" t="s">
        <v>24</v>
      </c>
      <c r="F24" s="20">
        <v>-97</v>
      </c>
      <c r="G24" s="20"/>
      <c r="H24" s="20">
        <v>34</v>
      </c>
    </row>
    <row r="25" spans="1:8" ht="13.5" customHeight="1">
      <c r="C25" s="1" t="s">
        <v>41</v>
      </c>
      <c r="F25" s="20">
        <v>16</v>
      </c>
      <c r="G25" s="20"/>
      <c r="H25" s="20">
        <v>103</v>
      </c>
    </row>
    <row r="26" spans="1:8" ht="13.5" customHeight="1">
      <c r="C26" s="1" t="s">
        <v>42</v>
      </c>
      <c r="F26" s="20">
        <v>69</v>
      </c>
      <c r="G26" s="20"/>
      <c r="H26" s="20">
        <v>-12</v>
      </c>
    </row>
    <row r="27" spans="1:8" ht="13.5" customHeight="1">
      <c r="C27" s="1" t="s">
        <v>125</v>
      </c>
      <c r="F27" s="53">
        <v>30</v>
      </c>
      <c r="G27" s="20"/>
      <c r="H27" s="53">
        <v>-49</v>
      </c>
    </row>
    <row r="28" spans="1:8" ht="13.5" customHeight="1">
      <c r="A28" s="1" t="s">
        <v>188</v>
      </c>
      <c r="F28" s="120">
        <f>SUM(F12:F27)</f>
        <v>1559</v>
      </c>
      <c r="G28" s="5"/>
      <c r="H28" s="120">
        <f>SUM(H12:H27)</f>
        <v>1751</v>
      </c>
    </row>
    <row r="29" spans="1:8" ht="13.5" customHeight="1">
      <c r="F29" s="5"/>
      <c r="G29" s="5"/>
      <c r="H29" s="5"/>
    </row>
    <row r="30" spans="1:8" ht="13.5" customHeight="1">
      <c r="A30" s="1" t="s">
        <v>51</v>
      </c>
      <c r="F30" s="5"/>
      <c r="G30" s="5"/>
      <c r="H30" s="5"/>
    </row>
    <row r="31" spans="1:8" ht="13.5" customHeight="1">
      <c r="B31" s="1" t="s">
        <v>206</v>
      </c>
      <c r="F31" s="5">
        <v>-407</v>
      </c>
      <c r="G31" s="5"/>
      <c r="H31" s="5">
        <v>-378</v>
      </c>
    </row>
    <row r="32" spans="1:8" ht="13.5" customHeight="1">
      <c r="B32" s="1" t="s">
        <v>280</v>
      </c>
      <c r="F32" s="5">
        <v>8</v>
      </c>
      <c r="G32" s="5"/>
      <c r="H32" s="101" t="s">
        <v>134</v>
      </c>
    </row>
    <row r="33" spans="1:8" ht="13.5" customHeight="1">
      <c r="B33" s="1" t="s">
        <v>265</v>
      </c>
      <c r="F33" s="101" t="s">
        <v>134</v>
      </c>
      <c r="G33" s="5"/>
      <c r="H33" s="5">
        <v>-5</v>
      </c>
    </row>
    <row r="34" spans="1:8" ht="13.5" customHeight="1">
      <c r="B34" s="1" t="s">
        <v>281</v>
      </c>
      <c r="F34" s="125">
        <v>2</v>
      </c>
      <c r="G34" s="5"/>
      <c r="H34" s="101" t="s">
        <v>134</v>
      </c>
    </row>
    <row r="35" spans="1:8" ht="13.5" customHeight="1">
      <c r="B35" s="1" t="s">
        <v>203</v>
      </c>
      <c r="F35" s="53">
        <v>-1</v>
      </c>
      <c r="G35" s="5"/>
      <c r="H35" s="53">
        <v>-13</v>
      </c>
    </row>
    <row r="36" spans="1:8" ht="13.5" customHeight="1">
      <c r="B36" s="1" t="s">
        <v>207</v>
      </c>
      <c r="F36" s="125">
        <v>4</v>
      </c>
      <c r="G36" s="5"/>
      <c r="H36" s="125">
        <v>-862</v>
      </c>
    </row>
    <row r="37" spans="1:8" ht="13.5" customHeight="1">
      <c r="A37" s="1" t="s">
        <v>150</v>
      </c>
      <c r="F37" s="120">
        <f>SUM(F31:F36)</f>
        <v>-394</v>
      </c>
      <c r="G37" s="5"/>
      <c r="H37" s="120">
        <f>SUM(H31:H36)</f>
        <v>-1258</v>
      </c>
    </row>
    <row r="38" spans="1:8" ht="13.5" customHeight="1">
      <c r="F38" s="5"/>
      <c r="G38" s="5"/>
      <c r="H38" s="5"/>
    </row>
    <row r="39" spans="1:8" ht="13.5" customHeight="1">
      <c r="A39" s="1" t="s">
        <v>52</v>
      </c>
      <c r="F39" s="5"/>
      <c r="G39" s="5"/>
      <c r="H39" s="5"/>
    </row>
    <row r="40" spans="1:8" ht="13.5" customHeight="1">
      <c r="B40" s="1" t="s">
        <v>208</v>
      </c>
      <c r="F40" s="5">
        <v>72</v>
      </c>
      <c r="G40" s="5"/>
      <c r="H40" s="5">
        <v>77</v>
      </c>
    </row>
    <row r="41" spans="1:8" ht="13.5" customHeight="1">
      <c r="B41" s="1" t="s">
        <v>126</v>
      </c>
      <c r="F41" s="5">
        <v>-29</v>
      </c>
      <c r="G41" s="5"/>
      <c r="H41" s="5">
        <v>-30</v>
      </c>
    </row>
    <row r="42" spans="1:8" ht="13.5" customHeight="1">
      <c r="B42" s="1" t="s">
        <v>200</v>
      </c>
      <c r="F42" s="125">
        <v>-425</v>
      </c>
      <c r="G42" s="5"/>
      <c r="H42" s="125">
        <v>-1150</v>
      </c>
    </row>
    <row r="43" spans="1:8" ht="13.5" customHeight="1">
      <c r="B43" s="1" t="s">
        <v>269</v>
      </c>
      <c r="F43" s="125">
        <v>-10</v>
      </c>
      <c r="G43" s="5"/>
      <c r="H43" s="125">
        <v>-3</v>
      </c>
    </row>
    <row r="44" spans="1:8" ht="13.5" customHeight="1">
      <c r="B44" s="1" t="s">
        <v>204</v>
      </c>
      <c r="F44" s="5">
        <v>-282</v>
      </c>
      <c r="G44" s="5"/>
      <c r="H44" s="5">
        <v>-274</v>
      </c>
    </row>
    <row r="45" spans="1:8" ht="13.5" customHeight="1">
      <c r="B45" s="1" t="s">
        <v>244</v>
      </c>
      <c r="F45" s="5">
        <v>4</v>
      </c>
      <c r="G45" s="5"/>
      <c r="H45" s="125">
        <v>1197</v>
      </c>
    </row>
    <row r="46" spans="1:8" ht="13.5" customHeight="1">
      <c r="B46" s="1" t="s">
        <v>205</v>
      </c>
      <c r="C46" s="127"/>
      <c r="D46" s="127"/>
      <c r="F46" s="5">
        <v>-3</v>
      </c>
      <c r="G46" s="5"/>
      <c r="H46" s="125">
        <v>-600</v>
      </c>
    </row>
    <row r="47" spans="1:8" ht="13.5" customHeight="1">
      <c r="B47" s="1" t="s">
        <v>293</v>
      </c>
      <c r="C47" s="127"/>
      <c r="D47" s="127"/>
      <c r="F47" s="101" t="s">
        <v>134</v>
      </c>
      <c r="G47" s="5"/>
      <c r="H47" s="125">
        <v>-9</v>
      </c>
    </row>
    <row r="48" spans="1:8" ht="13.5" customHeight="1">
      <c r="B48" s="1" t="s">
        <v>241</v>
      </c>
      <c r="F48" s="53">
        <v>-42</v>
      </c>
      <c r="G48" s="5"/>
      <c r="H48" s="125">
        <v>40</v>
      </c>
    </row>
    <row r="49" spans="1:8" ht="13.5" customHeight="1">
      <c r="A49" s="1" t="s">
        <v>151</v>
      </c>
      <c r="F49" s="122">
        <f>SUM(F38:F48)</f>
        <v>-715</v>
      </c>
      <c r="H49" s="122">
        <f>SUM(H38:H48)</f>
        <v>-752</v>
      </c>
    </row>
    <row r="50" spans="1:8" ht="13.5" customHeight="1"/>
    <row r="51" spans="1:8" ht="13.5" customHeight="1">
      <c r="A51" s="1" t="s">
        <v>53</v>
      </c>
      <c r="F51" s="125">
        <v>9</v>
      </c>
      <c r="G51" s="5"/>
      <c r="H51" s="125">
        <v>-2</v>
      </c>
    </row>
    <row r="52" spans="1:8" ht="13.5" customHeight="1"/>
    <row r="53" spans="1:8" s="17" customFormat="1" ht="13.5" customHeight="1">
      <c r="A53" s="1" t="s">
        <v>245</v>
      </c>
      <c r="B53" s="1"/>
      <c r="C53" s="1"/>
      <c r="D53" s="1"/>
      <c r="E53" s="1"/>
      <c r="F53" s="121">
        <f>F28+F37+F49+F51</f>
        <v>459</v>
      </c>
      <c r="G53" s="1"/>
      <c r="H53" s="121">
        <f>H28+H37+H49+H51</f>
        <v>-261</v>
      </c>
    </row>
    <row r="54" spans="1:8" ht="13.5" customHeight="1"/>
    <row r="55" spans="1:8" ht="13.5" customHeight="1">
      <c r="A55" s="17" t="s">
        <v>143</v>
      </c>
      <c r="B55" s="17"/>
      <c r="C55" s="17"/>
      <c r="D55" s="17"/>
      <c r="E55" s="17"/>
      <c r="F55" s="123">
        <v>1332</v>
      </c>
      <c r="G55" s="124"/>
      <c r="H55" s="123">
        <v>1593</v>
      </c>
    </row>
    <row r="56" spans="1:8" ht="13.5" customHeight="1"/>
    <row r="57" spans="1:8" ht="13.5" customHeight="1" thickBot="1">
      <c r="A57" s="1" t="s">
        <v>144</v>
      </c>
      <c r="F57" s="119">
        <f>SUM(F53:F55)</f>
        <v>1791</v>
      </c>
      <c r="H57" s="119">
        <f>SUM(H53:H55)</f>
        <v>1332</v>
      </c>
    </row>
    <row r="58" spans="1:8" ht="13.5" customHeight="1" thickTop="1"/>
    <row r="59" spans="1:8" ht="13.5" customHeight="1"/>
    <row r="60" spans="1:8" ht="13.5" customHeight="1">
      <c r="A60" s="1" t="s">
        <v>145</v>
      </c>
    </row>
    <row r="61" spans="1:8" ht="13.5" customHeight="1"/>
    <row r="62" spans="1:8" ht="13.5" customHeight="1">
      <c r="B62" s="1" t="s">
        <v>22</v>
      </c>
      <c r="F62" s="19">
        <v>1789</v>
      </c>
      <c r="G62" s="4"/>
      <c r="H62" s="19">
        <v>1329</v>
      </c>
    </row>
    <row r="63" spans="1:8" ht="13.5" customHeight="1">
      <c r="B63" s="1" t="s">
        <v>146</v>
      </c>
      <c r="F63" s="20">
        <v>2</v>
      </c>
      <c r="G63" s="5"/>
      <c r="H63" s="20">
        <v>3</v>
      </c>
    </row>
    <row r="64" spans="1:8" ht="13.5" customHeight="1" thickBot="1">
      <c r="B64" s="1" t="s">
        <v>147</v>
      </c>
      <c r="F64" s="21">
        <f>SUM(F62:F63)</f>
        <v>1791</v>
      </c>
      <c r="G64" s="5"/>
      <c r="H64" s="21">
        <f>SUM(H62:H63)</f>
        <v>1332</v>
      </c>
    </row>
    <row r="65" spans="1:8" ht="13.5" customHeight="1" thickTop="1"/>
    <row r="66" spans="1:8" ht="13.5" customHeight="1"/>
    <row r="67" spans="1:8" ht="13.5" customHeight="1">
      <c r="A67" s="1" t="s">
        <v>54</v>
      </c>
    </row>
    <row r="68" spans="1:8" ht="13.5" customHeight="1"/>
    <row r="69" spans="1:8" ht="13.5" customHeight="1">
      <c r="B69" s="1" t="s">
        <v>236</v>
      </c>
      <c r="F69" s="4">
        <v>318</v>
      </c>
      <c r="H69" s="4">
        <v>314</v>
      </c>
    </row>
    <row r="70" spans="1:8" ht="13.5" customHeight="1">
      <c r="B70" s="1" t="s">
        <v>201</v>
      </c>
      <c r="F70" s="4">
        <v>101</v>
      </c>
      <c r="H70" s="4">
        <v>80</v>
      </c>
    </row>
    <row r="71" spans="1:8" ht="13.5" customHeight="1"/>
    <row r="72" spans="1:8" ht="13.5" customHeight="1"/>
    <row r="73" spans="1:8" ht="13.5" customHeight="1"/>
    <row r="74" spans="1:8" ht="13.5" customHeight="1">
      <c r="A74" s="1" t="s">
        <v>55</v>
      </c>
    </row>
    <row r="75" spans="1:8" ht="13.5" customHeight="1"/>
    <row r="76" spans="1:8" ht="13.5" customHeight="1"/>
    <row r="77" spans="1:8" ht="13.5" customHeight="1">
      <c r="A77" s="152" t="s">
        <v>252</v>
      </c>
      <c r="B77" s="152"/>
      <c r="C77" s="152"/>
      <c r="D77" s="152"/>
      <c r="E77" s="152"/>
      <c r="F77" s="152"/>
      <c r="G77" s="152"/>
      <c r="H77" s="152"/>
    </row>
    <row r="78" spans="1:8" ht="13.5" customHeight="1"/>
    <row r="79" spans="1:8" ht="13.5" customHeight="1"/>
    <row r="80" spans="1: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sheetData>
  <sheetProtection algorithmName="SHA-512" hashValue="SPMRTW9xuJOQK20DI9V3Nn6Wz/Bjn7GMaWlrqhXvoAFWz1SMOyYuYyfd29zVF/l29GFTIdtrN/qgVlCQr8Jnyg==" saltValue="2tlh/4E81aHV4ATrUCBFIg==" spinCount="100000" sheet="1" objects="1" scenarios="1"/>
  <mergeCells count="7">
    <mergeCell ref="A77:H77"/>
    <mergeCell ref="A4:H4"/>
    <mergeCell ref="A5:H5"/>
    <mergeCell ref="A1:H1"/>
    <mergeCell ref="A2:H2"/>
    <mergeCell ref="A3:H3"/>
    <mergeCell ref="F8:H8"/>
  </mergeCells>
  <printOptions horizontalCentered="1"/>
  <pageMargins left="0.7" right="0.7" top="0.75" bottom="0.75" header="0.3" footer="0.3"/>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G49"/>
  <sheetViews>
    <sheetView zoomScaleNormal="100" zoomScaleSheetLayoutView="80" workbookViewId="0">
      <selection sqref="A1:G1"/>
    </sheetView>
  </sheetViews>
  <sheetFormatPr defaultRowHeight="12.75"/>
  <cols>
    <col min="1" max="1" width="2.42578125" style="1" customWidth="1"/>
    <col min="2" max="2" width="39" style="1" customWidth="1"/>
    <col min="3" max="7" width="11.28515625" style="1" customWidth="1"/>
    <col min="8" max="16384" width="9.140625" style="1"/>
  </cols>
  <sheetData>
    <row r="1" spans="1:7" ht="15.75">
      <c r="A1" s="151" t="s">
        <v>0</v>
      </c>
      <c r="B1" s="151"/>
      <c r="C1" s="151"/>
      <c r="D1" s="151"/>
      <c r="E1" s="151"/>
      <c r="F1" s="151"/>
      <c r="G1" s="151"/>
    </row>
    <row r="2" spans="1:7" ht="15.75">
      <c r="A2" s="151" t="s">
        <v>253</v>
      </c>
      <c r="B2" s="151"/>
      <c r="C2" s="151"/>
      <c r="D2" s="151"/>
      <c r="E2" s="151"/>
      <c r="F2" s="151"/>
      <c r="G2" s="151"/>
    </row>
    <row r="3" spans="1:7" ht="15.75">
      <c r="A3" s="151" t="s">
        <v>2</v>
      </c>
      <c r="B3" s="151"/>
      <c r="C3" s="151"/>
      <c r="D3" s="151"/>
      <c r="E3" s="151"/>
      <c r="F3" s="151"/>
      <c r="G3" s="151"/>
    </row>
    <row r="4" spans="1:7" ht="15.75">
      <c r="A4" s="151" t="s">
        <v>3</v>
      </c>
      <c r="B4" s="151"/>
      <c r="C4" s="151"/>
      <c r="D4" s="151"/>
      <c r="E4" s="151"/>
      <c r="F4" s="151"/>
      <c r="G4" s="151"/>
    </row>
    <row r="6" spans="1:7" ht="13.5" thickBot="1">
      <c r="A6" s="6" t="s">
        <v>98</v>
      </c>
      <c r="C6" s="154" t="s">
        <v>255</v>
      </c>
      <c r="D6" s="154"/>
      <c r="E6" s="154"/>
      <c r="F6" s="154"/>
      <c r="G6" s="154"/>
    </row>
    <row r="7" spans="1:7" ht="15" customHeight="1" thickBot="1">
      <c r="C7" s="2" t="s">
        <v>90</v>
      </c>
      <c r="D7" s="2" t="s">
        <v>91</v>
      </c>
      <c r="E7" s="2" t="s">
        <v>86</v>
      </c>
      <c r="F7" s="2" t="s">
        <v>92</v>
      </c>
      <c r="G7" s="2" t="s">
        <v>93</v>
      </c>
    </row>
    <row r="8" spans="1:7" ht="15" customHeight="1">
      <c r="B8" s="1" t="s">
        <v>43</v>
      </c>
      <c r="C8" s="4">
        <v>647</v>
      </c>
      <c r="D8" s="4">
        <v>654</v>
      </c>
      <c r="E8" s="4">
        <v>670</v>
      </c>
      <c r="F8" s="4">
        <v>755</v>
      </c>
      <c r="G8" s="4">
        <f>SUM(C8:F8)</f>
        <v>2726</v>
      </c>
    </row>
    <row r="9" spans="1:7" ht="15" customHeight="1"/>
    <row r="10" spans="1:7" ht="15" customHeight="1">
      <c r="B10" s="1" t="s">
        <v>88</v>
      </c>
      <c r="C10" s="16">
        <v>0.52800000000000002</v>
      </c>
      <c r="D10" s="16">
        <v>0.52800000000000002</v>
      </c>
      <c r="E10" s="16">
        <v>0.505</v>
      </c>
      <c r="F10" s="16">
        <v>0.52900000000000003</v>
      </c>
      <c r="G10" s="16">
        <v>0.52300000000000002</v>
      </c>
    </row>
    <row r="11" spans="1:7" ht="15" customHeight="1">
      <c r="C11" s="16"/>
      <c r="D11" s="16"/>
      <c r="E11" s="16"/>
      <c r="F11" s="16"/>
      <c r="G11" s="16"/>
    </row>
    <row r="12" spans="1:7" ht="15" customHeight="1">
      <c r="B12" s="1" t="s">
        <v>10</v>
      </c>
      <c r="C12" s="4">
        <v>117</v>
      </c>
      <c r="D12" s="4">
        <v>129</v>
      </c>
      <c r="E12" s="4">
        <v>118</v>
      </c>
      <c r="F12" s="4">
        <v>172</v>
      </c>
      <c r="G12" s="4">
        <f>SUM(C12:F12)</f>
        <v>536</v>
      </c>
    </row>
    <row r="13" spans="1:7" ht="15" customHeight="1"/>
    <row r="14" spans="1:7" ht="15" customHeight="1">
      <c r="B14" s="1" t="s">
        <v>89</v>
      </c>
      <c r="C14" s="16">
        <v>0.18099999999999999</v>
      </c>
      <c r="D14" s="16">
        <v>0.19700000000000001</v>
      </c>
      <c r="E14" s="16">
        <v>0.17599999999999999</v>
      </c>
      <c r="F14" s="16">
        <v>0.22700000000000001</v>
      </c>
      <c r="G14" s="16">
        <v>0.19700000000000001</v>
      </c>
    </row>
    <row r="15" spans="1:7" ht="15" customHeight="1"/>
    <row r="16" spans="1:7" ht="15" customHeight="1"/>
    <row r="17" spans="1:7" ht="15" customHeight="1"/>
    <row r="18" spans="1:7" ht="15" customHeight="1" thickBot="1">
      <c r="A18" s="6"/>
      <c r="C18" s="154" t="s">
        <v>211</v>
      </c>
      <c r="D18" s="154"/>
      <c r="E18" s="154"/>
      <c r="F18" s="154"/>
      <c r="G18" s="154"/>
    </row>
    <row r="19" spans="1:7" ht="15" customHeight="1" thickBot="1">
      <c r="C19" s="2" t="s">
        <v>90</v>
      </c>
      <c r="D19" s="2" t="s">
        <v>91</v>
      </c>
      <c r="E19" s="2" t="s">
        <v>86</v>
      </c>
      <c r="F19" s="2" t="s">
        <v>92</v>
      </c>
      <c r="G19" s="2" t="s">
        <v>93</v>
      </c>
    </row>
    <row r="20" spans="1:7" ht="15" customHeight="1">
      <c r="B20" s="1" t="s">
        <v>43</v>
      </c>
      <c r="C20" s="4">
        <v>620</v>
      </c>
      <c r="D20" s="4">
        <v>604</v>
      </c>
      <c r="E20" s="4">
        <v>585</v>
      </c>
      <c r="F20" s="4">
        <v>657</v>
      </c>
      <c r="G20" s="4">
        <f>SUM(C20:F20)</f>
        <v>2466</v>
      </c>
    </row>
    <row r="21" spans="1:7" ht="15" customHeight="1"/>
    <row r="22" spans="1:7" ht="15" customHeight="1">
      <c r="B22" s="1" t="s">
        <v>88</v>
      </c>
      <c r="C22" s="16">
        <v>0.54900000000000004</v>
      </c>
      <c r="D22" s="16">
        <v>0.55100000000000005</v>
      </c>
      <c r="E22" s="16">
        <v>0.54400000000000004</v>
      </c>
      <c r="F22" s="16">
        <v>0.53800000000000003</v>
      </c>
      <c r="G22" s="16">
        <v>0.54500000000000004</v>
      </c>
    </row>
    <row r="23" spans="1:7" ht="15" customHeight="1">
      <c r="C23" s="16"/>
      <c r="D23" s="16"/>
      <c r="E23" s="16"/>
      <c r="F23" s="16"/>
      <c r="G23" s="16"/>
    </row>
    <row r="24" spans="1:7" ht="15" customHeight="1">
      <c r="B24" s="1" t="s">
        <v>10</v>
      </c>
      <c r="C24" s="4">
        <v>114</v>
      </c>
      <c r="D24" s="4">
        <v>115</v>
      </c>
      <c r="E24" s="4">
        <v>114</v>
      </c>
      <c r="F24" s="4">
        <v>141</v>
      </c>
      <c r="G24" s="4">
        <f t="shared" ref="G24" si="0">SUM(C24:F24)</f>
        <v>484</v>
      </c>
    </row>
    <row r="25" spans="1:7" ht="15" customHeight="1"/>
    <row r="26" spans="1:7" ht="15" customHeight="1">
      <c r="B26" s="1" t="s">
        <v>89</v>
      </c>
      <c r="C26" s="16">
        <v>0.184</v>
      </c>
      <c r="D26" s="16">
        <v>0.19</v>
      </c>
      <c r="E26" s="16">
        <v>0.19600000000000001</v>
      </c>
      <c r="F26" s="16">
        <v>0.215</v>
      </c>
      <c r="G26" s="16">
        <v>0.19600000000000001</v>
      </c>
    </row>
    <row r="27" spans="1:7" ht="15" customHeight="1"/>
    <row r="28" spans="1:7" ht="15" customHeight="1"/>
    <row r="29" spans="1:7" ht="15" customHeight="1"/>
    <row r="30" spans="1:7" ht="15" customHeight="1"/>
    <row r="31" spans="1:7" ht="57.75" customHeight="1">
      <c r="A31" s="159" t="s">
        <v>264</v>
      </c>
      <c r="B31" s="159"/>
      <c r="C31" s="159"/>
      <c r="D31" s="159"/>
      <c r="E31" s="159"/>
      <c r="F31" s="159"/>
      <c r="G31" s="159"/>
    </row>
    <row r="32" spans="1:7" ht="15" customHeight="1"/>
    <row r="33" spans="1:7" ht="49.7" customHeight="1">
      <c r="A33" s="160" t="s">
        <v>67</v>
      </c>
      <c r="B33" s="160"/>
      <c r="C33" s="160"/>
      <c r="D33" s="160"/>
      <c r="E33" s="160"/>
      <c r="F33" s="160"/>
      <c r="G33" s="160"/>
    </row>
    <row r="34" spans="1:7" ht="15" customHeight="1"/>
    <row r="35" spans="1:7" ht="15" customHeight="1">
      <c r="A35" s="156" t="s">
        <v>94</v>
      </c>
      <c r="B35" s="156"/>
      <c r="C35" s="156"/>
      <c r="D35" s="156"/>
      <c r="E35" s="156"/>
      <c r="F35" s="156"/>
      <c r="G35" s="156"/>
    </row>
    <row r="36" spans="1:7" ht="15" customHeight="1"/>
    <row r="37" spans="1:7" ht="15" customHeight="1">
      <c r="A37" s="152" t="str">
        <f>CONCATENATE(Index!$C$5,Index!$D$5,Index!C11)</f>
        <v>Page 4</v>
      </c>
      <c r="B37" s="152"/>
      <c r="C37" s="152"/>
      <c r="D37" s="152"/>
      <c r="E37" s="152"/>
      <c r="F37" s="152"/>
      <c r="G37" s="152"/>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hfazlCFGnVNae9Azdwl4b52Fuewhy+6Coda7DdDwucc1II4yKyo9XUeJAwKJn8u9tnyOd7gBxiyS8pxZ+npPmw==" saltValue="ZMYSEOnYnBZkUqHzRigORw=="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49"/>
  <sheetViews>
    <sheetView zoomScaleNormal="100" workbookViewId="0">
      <selection sqref="A1:G1"/>
    </sheetView>
  </sheetViews>
  <sheetFormatPr defaultRowHeight="12.75"/>
  <cols>
    <col min="1" max="1" width="2.5703125" style="1" customWidth="1"/>
    <col min="2" max="2" width="39" style="1" customWidth="1"/>
    <col min="3" max="7" width="11.28515625" style="1" customWidth="1"/>
    <col min="8" max="16384" width="9.140625" style="1"/>
  </cols>
  <sheetData>
    <row r="1" spans="1:7" ht="15.75">
      <c r="A1" s="151" t="s">
        <v>0</v>
      </c>
      <c r="B1" s="151"/>
      <c r="C1" s="151"/>
      <c r="D1" s="151"/>
      <c r="E1" s="151"/>
      <c r="F1" s="151"/>
      <c r="G1" s="151"/>
    </row>
    <row r="2" spans="1:7" ht="15.75">
      <c r="A2" s="151" t="s">
        <v>110</v>
      </c>
      <c r="B2" s="151"/>
      <c r="C2" s="151"/>
      <c r="D2" s="151"/>
      <c r="E2" s="151"/>
      <c r="F2" s="151"/>
      <c r="G2" s="151"/>
    </row>
    <row r="3" spans="1:7" ht="15.75">
      <c r="A3" s="151" t="s">
        <v>2</v>
      </c>
      <c r="B3" s="151"/>
      <c r="C3" s="151"/>
      <c r="D3" s="151"/>
      <c r="E3" s="151"/>
      <c r="F3" s="151"/>
      <c r="G3" s="151"/>
    </row>
    <row r="4" spans="1:7" ht="15.75">
      <c r="A4" s="151" t="s">
        <v>3</v>
      </c>
      <c r="B4" s="151"/>
      <c r="C4" s="151"/>
      <c r="D4" s="151"/>
      <c r="E4" s="151"/>
      <c r="F4" s="151"/>
      <c r="G4" s="151"/>
    </row>
    <row r="6" spans="1:7" ht="13.5" thickBot="1">
      <c r="A6" s="6" t="s">
        <v>98</v>
      </c>
      <c r="C6" s="154" t="s">
        <v>255</v>
      </c>
      <c r="D6" s="154"/>
      <c r="E6" s="154"/>
      <c r="F6" s="154"/>
      <c r="G6" s="154"/>
    </row>
    <row r="7" spans="1:7" ht="15" customHeight="1" thickBot="1">
      <c r="C7" s="2" t="s">
        <v>90</v>
      </c>
      <c r="D7" s="2" t="s">
        <v>91</v>
      </c>
      <c r="E7" s="2" t="s">
        <v>86</v>
      </c>
      <c r="F7" s="2" t="s">
        <v>92</v>
      </c>
      <c r="G7" s="2" t="s">
        <v>93</v>
      </c>
    </row>
    <row r="8" spans="1:7" ht="15" customHeight="1">
      <c r="B8" s="1" t="s">
        <v>43</v>
      </c>
      <c r="C8" s="4">
        <v>696</v>
      </c>
      <c r="D8" s="4">
        <v>713</v>
      </c>
      <c r="E8" s="4">
        <v>744</v>
      </c>
      <c r="F8" s="4">
        <v>755</v>
      </c>
      <c r="G8" s="4">
        <f>SUM(C8:F8)</f>
        <v>2908</v>
      </c>
    </row>
    <row r="9" spans="1:7" ht="15" customHeight="1"/>
    <row r="10" spans="1:7" ht="15" customHeight="1">
      <c r="B10" s="1" t="s">
        <v>88</v>
      </c>
      <c r="C10" s="16">
        <v>0.56100000000000005</v>
      </c>
      <c r="D10" s="16">
        <v>0.55500000000000005</v>
      </c>
      <c r="E10" s="16">
        <v>0.55100000000000005</v>
      </c>
      <c r="F10" s="16">
        <v>0.54900000000000004</v>
      </c>
      <c r="G10" s="16">
        <v>0.55400000000000005</v>
      </c>
    </row>
    <row r="11" spans="1:7" ht="15" customHeight="1">
      <c r="C11" s="16"/>
      <c r="D11" s="16"/>
      <c r="E11" s="16"/>
      <c r="F11" s="16"/>
      <c r="G11" s="16"/>
    </row>
    <row r="12" spans="1:7" ht="15" customHeight="1">
      <c r="B12" s="1" t="s">
        <v>10</v>
      </c>
      <c r="C12" s="4">
        <v>221</v>
      </c>
      <c r="D12" s="4">
        <v>231</v>
      </c>
      <c r="E12" s="4">
        <v>248</v>
      </c>
      <c r="F12" s="4">
        <v>246</v>
      </c>
      <c r="G12" s="4">
        <f>SUM(C12:F12)</f>
        <v>946</v>
      </c>
    </row>
    <row r="13" spans="1:7" ht="15" customHeight="1"/>
    <row r="14" spans="1:7" ht="15" customHeight="1">
      <c r="B14" s="1" t="s">
        <v>89</v>
      </c>
      <c r="C14" s="16">
        <v>0.318</v>
      </c>
      <c r="D14" s="16">
        <v>0.32400000000000001</v>
      </c>
      <c r="E14" s="16">
        <v>0.33300000000000002</v>
      </c>
      <c r="F14" s="16">
        <v>0.32500000000000001</v>
      </c>
      <c r="G14" s="16">
        <v>0.32500000000000001</v>
      </c>
    </row>
    <row r="15" spans="1:7" ht="15" customHeight="1"/>
    <row r="16" spans="1:7" ht="15" customHeight="1"/>
    <row r="17" spans="1:7" ht="15" customHeight="1"/>
    <row r="18" spans="1:7" ht="15" customHeight="1" thickBot="1">
      <c r="A18" s="6"/>
      <c r="C18" s="154" t="s">
        <v>211</v>
      </c>
      <c r="D18" s="154"/>
      <c r="E18" s="154"/>
      <c r="F18" s="154"/>
      <c r="G18" s="154"/>
    </row>
    <row r="19" spans="1:7" ht="15" customHeight="1" thickBot="1">
      <c r="C19" s="2" t="s">
        <v>90</v>
      </c>
      <c r="D19" s="2" t="s">
        <v>91</v>
      </c>
      <c r="E19" s="2" t="s">
        <v>86</v>
      </c>
      <c r="F19" s="2" t="s">
        <v>92</v>
      </c>
      <c r="G19" s="2" t="s">
        <v>93</v>
      </c>
    </row>
    <row r="20" spans="1:7" ht="15" customHeight="1">
      <c r="B20" s="1" t="s">
        <v>43</v>
      </c>
      <c r="C20" s="4">
        <v>686</v>
      </c>
      <c r="D20" s="4">
        <v>664</v>
      </c>
      <c r="E20" s="4">
        <v>691</v>
      </c>
      <c r="F20" s="4">
        <v>706</v>
      </c>
      <c r="G20" s="4">
        <f>SUM(C20:F20)</f>
        <v>2747</v>
      </c>
    </row>
    <row r="21" spans="1:7" ht="15" customHeight="1"/>
    <row r="22" spans="1:7" ht="15" customHeight="1">
      <c r="B22" s="1" t="s">
        <v>88</v>
      </c>
      <c r="C22" s="16">
        <v>0.56899999999999995</v>
      </c>
      <c r="D22" s="16">
        <v>0.56599999999999995</v>
      </c>
      <c r="E22" s="16">
        <v>0.57699999999999996</v>
      </c>
      <c r="F22" s="16">
        <v>0.56299999999999994</v>
      </c>
      <c r="G22" s="16">
        <v>0.56899999999999995</v>
      </c>
    </row>
    <row r="23" spans="1:7" ht="15" customHeight="1">
      <c r="C23" s="16"/>
      <c r="D23" s="16"/>
      <c r="E23" s="16"/>
      <c r="F23" s="16"/>
      <c r="G23" s="16"/>
    </row>
    <row r="24" spans="1:7" ht="15" customHeight="1">
      <c r="B24" s="1" t="s">
        <v>10</v>
      </c>
      <c r="C24" s="4">
        <v>222</v>
      </c>
      <c r="D24" s="4">
        <v>216</v>
      </c>
      <c r="E24" s="4">
        <v>248</v>
      </c>
      <c r="F24" s="4">
        <v>239</v>
      </c>
      <c r="G24" s="4">
        <f t="shared" ref="G24" si="0">SUM(C24:F24)</f>
        <v>925</v>
      </c>
    </row>
    <row r="25" spans="1:7" ht="15" customHeight="1"/>
    <row r="26" spans="1:7" ht="15" customHeight="1">
      <c r="B26" s="1" t="s">
        <v>89</v>
      </c>
      <c r="C26" s="16">
        <v>0.32400000000000001</v>
      </c>
      <c r="D26" s="16">
        <v>0.32500000000000001</v>
      </c>
      <c r="E26" s="16">
        <v>0.35899999999999999</v>
      </c>
      <c r="F26" s="16">
        <v>0.33800000000000002</v>
      </c>
      <c r="G26" s="16">
        <v>0.33700000000000002</v>
      </c>
    </row>
    <row r="27" spans="1:7" ht="15" customHeight="1"/>
    <row r="28" spans="1:7" ht="15" customHeight="1"/>
    <row r="29" spans="1:7" ht="15" customHeight="1"/>
    <row r="30" spans="1:7" ht="15" customHeight="1"/>
    <row r="31" spans="1:7" ht="57.75" customHeight="1">
      <c r="A31" s="159" t="s">
        <v>264</v>
      </c>
      <c r="B31" s="159"/>
      <c r="C31" s="159"/>
      <c r="D31" s="159"/>
      <c r="E31" s="159"/>
      <c r="F31" s="159"/>
      <c r="G31" s="159"/>
    </row>
    <row r="32" spans="1:7" ht="15" customHeight="1"/>
    <row r="33" spans="1:7" ht="49.7" customHeight="1">
      <c r="A33" s="160" t="s">
        <v>67</v>
      </c>
      <c r="B33" s="160"/>
      <c r="C33" s="160"/>
      <c r="D33" s="160"/>
      <c r="E33" s="160"/>
      <c r="F33" s="160"/>
      <c r="G33" s="160"/>
    </row>
    <row r="34" spans="1:7" ht="15" customHeight="1"/>
    <row r="35" spans="1:7" ht="15" customHeight="1">
      <c r="A35" s="156" t="s">
        <v>94</v>
      </c>
      <c r="B35" s="156"/>
      <c r="C35" s="156"/>
      <c r="D35" s="156"/>
      <c r="E35" s="156"/>
      <c r="F35" s="156"/>
      <c r="G35" s="156"/>
    </row>
    <row r="36" spans="1:7" ht="15" customHeight="1"/>
    <row r="37" spans="1:7" ht="15" customHeight="1">
      <c r="A37" s="152" t="str">
        <f>CONCATENATE(Index!$C$5,Index!$D$5,Index!C12)</f>
        <v>Page 5</v>
      </c>
      <c r="B37" s="152"/>
      <c r="C37" s="152"/>
      <c r="D37" s="152"/>
      <c r="E37" s="152"/>
      <c r="F37" s="152"/>
      <c r="G37" s="152"/>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YXnGe4q+/MREx9qcFyXVecYtDZq+Rxj3K2Gk7iI4fF9uCpGGCjEQGsn4ZxGW3QQd1Wpy6TR43u97JU1YG18rWw==" saltValue="vRPPm8Q+te9kSFfV6+vcWw=="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49"/>
  <sheetViews>
    <sheetView zoomScaleNormal="100" workbookViewId="0">
      <selection sqref="A1:G1"/>
    </sheetView>
  </sheetViews>
  <sheetFormatPr defaultRowHeight="12.75"/>
  <cols>
    <col min="1" max="1" width="2.5703125" style="1" customWidth="1"/>
    <col min="2" max="2" width="39" style="1" customWidth="1"/>
    <col min="3" max="3" width="11.140625" style="1" customWidth="1"/>
    <col min="4" max="7" width="11.28515625" style="1" customWidth="1"/>
    <col min="8" max="16384" width="9.140625" style="1"/>
  </cols>
  <sheetData>
    <row r="1" spans="1:7" ht="15.75">
      <c r="A1" s="151" t="s">
        <v>0</v>
      </c>
      <c r="B1" s="151"/>
      <c r="C1" s="151"/>
      <c r="D1" s="151"/>
      <c r="E1" s="151"/>
      <c r="F1" s="151"/>
      <c r="G1" s="151"/>
    </row>
    <row r="2" spans="1:7" ht="15.75">
      <c r="A2" s="151" t="s">
        <v>254</v>
      </c>
      <c r="B2" s="151"/>
      <c r="C2" s="151"/>
      <c r="D2" s="151"/>
      <c r="E2" s="151"/>
      <c r="F2" s="151"/>
      <c r="G2" s="151"/>
    </row>
    <row r="3" spans="1:7" ht="15.75">
      <c r="A3" s="151" t="s">
        <v>2</v>
      </c>
      <c r="B3" s="151"/>
      <c r="C3" s="151"/>
      <c r="D3" s="151"/>
      <c r="E3" s="151"/>
      <c r="F3" s="151"/>
      <c r="G3" s="151"/>
    </row>
    <row r="4" spans="1:7" ht="15.75">
      <c r="A4" s="151" t="s">
        <v>3</v>
      </c>
      <c r="B4" s="151"/>
      <c r="C4" s="151"/>
      <c r="D4" s="151"/>
      <c r="E4" s="151"/>
      <c r="F4" s="151"/>
      <c r="G4" s="151"/>
    </row>
    <row r="6" spans="1:7" ht="13.5" thickBot="1">
      <c r="A6" s="6" t="s">
        <v>98</v>
      </c>
      <c r="C6" s="154" t="s">
        <v>255</v>
      </c>
      <c r="D6" s="154"/>
      <c r="E6" s="154"/>
      <c r="F6" s="154"/>
      <c r="G6" s="154"/>
    </row>
    <row r="7" spans="1:7" ht="15" customHeight="1" thickBot="1">
      <c r="C7" s="2" t="s">
        <v>90</v>
      </c>
      <c r="D7" s="2" t="s">
        <v>91</v>
      </c>
      <c r="E7" s="2" t="s">
        <v>86</v>
      </c>
      <c r="F7" s="2" t="s">
        <v>92</v>
      </c>
      <c r="G7" s="2" t="s">
        <v>93</v>
      </c>
    </row>
    <row r="8" spans="1:7" ht="15" customHeight="1">
      <c r="B8" s="1" t="s">
        <v>43</v>
      </c>
      <c r="C8" s="4">
        <v>338</v>
      </c>
      <c r="D8" s="4">
        <v>301</v>
      </c>
      <c r="E8" s="4">
        <v>324</v>
      </c>
      <c r="F8" s="4">
        <v>351</v>
      </c>
      <c r="G8" s="4">
        <f>SUM(C8:F8)</f>
        <v>1314</v>
      </c>
    </row>
    <row r="9" spans="1:7" ht="15" customHeight="1"/>
    <row r="10" spans="1:7" ht="15" customHeight="1">
      <c r="B10" s="1" t="s">
        <v>88</v>
      </c>
      <c r="C10" s="16">
        <v>0.55800000000000005</v>
      </c>
      <c r="D10" s="16">
        <v>0.53500000000000003</v>
      </c>
      <c r="E10" s="16">
        <v>0.53600000000000003</v>
      </c>
      <c r="F10" s="16">
        <v>0.54600000000000004</v>
      </c>
      <c r="G10" s="16">
        <v>0.54400000000000004</v>
      </c>
    </row>
    <row r="11" spans="1:7" ht="15" customHeight="1">
      <c r="C11" s="16"/>
      <c r="D11" s="16"/>
      <c r="E11" s="16"/>
      <c r="F11" s="16"/>
      <c r="G11" s="16"/>
    </row>
    <row r="12" spans="1:7" ht="15" customHeight="1">
      <c r="B12" s="1" t="s">
        <v>10</v>
      </c>
      <c r="C12" s="4">
        <v>84</v>
      </c>
      <c r="D12" s="4">
        <v>59</v>
      </c>
      <c r="E12" s="4">
        <v>71</v>
      </c>
      <c r="F12" s="4">
        <v>87</v>
      </c>
      <c r="G12" s="4">
        <f>SUM(C12:F12)</f>
        <v>301</v>
      </c>
    </row>
    <row r="13" spans="1:7" ht="15" customHeight="1"/>
    <row r="14" spans="1:7" ht="15" customHeight="1">
      <c r="B14" s="1" t="s">
        <v>89</v>
      </c>
      <c r="C14" s="16">
        <v>0.25</v>
      </c>
      <c r="D14" s="16">
        <v>0.19500000000000001</v>
      </c>
      <c r="E14" s="16">
        <v>0.218</v>
      </c>
      <c r="F14" s="16">
        <v>0.247</v>
      </c>
      <c r="G14" s="16">
        <v>0.22900000000000001</v>
      </c>
    </row>
    <row r="15" spans="1:7" ht="15" customHeight="1"/>
    <row r="16" spans="1:7" ht="15" customHeight="1"/>
    <row r="17" spans="1:7" ht="15" customHeight="1"/>
    <row r="18" spans="1:7" ht="15" customHeight="1" thickBot="1">
      <c r="A18" s="6"/>
      <c r="C18" s="154" t="s">
        <v>211</v>
      </c>
      <c r="D18" s="154"/>
      <c r="E18" s="154"/>
      <c r="F18" s="154"/>
      <c r="G18" s="154"/>
    </row>
    <row r="19" spans="1:7" ht="15" customHeight="1" thickBot="1">
      <c r="C19" s="2" t="s">
        <v>90</v>
      </c>
      <c r="D19" s="2" t="s">
        <v>91</v>
      </c>
      <c r="E19" s="2" t="s">
        <v>86</v>
      </c>
      <c r="F19" s="2" t="s">
        <v>92</v>
      </c>
      <c r="G19" s="2" t="s">
        <v>93</v>
      </c>
    </row>
    <row r="20" spans="1:7" ht="15" customHeight="1">
      <c r="B20" s="1" t="s">
        <v>43</v>
      </c>
      <c r="C20" s="4">
        <v>352</v>
      </c>
      <c r="D20" s="4">
        <v>305</v>
      </c>
      <c r="E20" s="4">
        <v>302</v>
      </c>
      <c r="F20" s="4">
        <v>338</v>
      </c>
      <c r="G20" s="4">
        <f>SUM(C20:F20)</f>
        <v>1297</v>
      </c>
    </row>
    <row r="21" spans="1:7" ht="15" customHeight="1"/>
    <row r="22" spans="1:7" ht="15" customHeight="1">
      <c r="B22" s="1" t="s">
        <v>88</v>
      </c>
      <c r="C22" s="16">
        <v>0.56399999999999995</v>
      </c>
      <c r="D22" s="16">
        <v>0.54200000000000004</v>
      </c>
      <c r="E22" s="16">
        <v>0.55200000000000005</v>
      </c>
      <c r="F22" s="16">
        <v>0.55000000000000004</v>
      </c>
      <c r="G22" s="16">
        <v>0.55200000000000005</v>
      </c>
    </row>
    <row r="23" spans="1:7" ht="15" customHeight="1">
      <c r="C23" s="16"/>
      <c r="D23" s="16"/>
      <c r="E23" s="16"/>
      <c r="F23" s="16"/>
      <c r="G23" s="16"/>
    </row>
    <row r="24" spans="1:7" ht="15" customHeight="1">
      <c r="B24" s="1" t="s">
        <v>10</v>
      </c>
      <c r="C24" s="4">
        <v>92</v>
      </c>
      <c r="D24" s="4">
        <v>64</v>
      </c>
      <c r="E24" s="4">
        <v>70</v>
      </c>
      <c r="F24" s="4">
        <v>86</v>
      </c>
      <c r="G24" s="4">
        <f t="shared" ref="G24" si="0">SUM(C24:F24)</f>
        <v>312</v>
      </c>
    </row>
    <row r="25" spans="1:7" ht="15" customHeight="1"/>
    <row r="26" spans="1:7" ht="15" customHeight="1">
      <c r="B26" s="1" t="s">
        <v>89</v>
      </c>
      <c r="C26" s="16">
        <v>0.26100000000000001</v>
      </c>
      <c r="D26" s="16">
        <v>0.21</v>
      </c>
      <c r="E26" s="16">
        <v>0.23200000000000001</v>
      </c>
      <c r="F26" s="16">
        <v>0.253</v>
      </c>
      <c r="G26" s="16">
        <v>0.24</v>
      </c>
    </row>
    <row r="27" spans="1:7" ht="15" customHeight="1"/>
    <row r="28" spans="1:7" ht="15" customHeight="1"/>
    <row r="29" spans="1:7" ht="15" customHeight="1"/>
    <row r="30" spans="1:7" ht="15" customHeight="1"/>
    <row r="31" spans="1:7" ht="56.25" customHeight="1">
      <c r="A31" s="159" t="s">
        <v>264</v>
      </c>
      <c r="B31" s="159"/>
      <c r="C31" s="159"/>
      <c r="D31" s="159"/>
      <c r="E31" s="159"/>
      <c r="F31" s="159"/>
      <c r="G31" s="159"/>
    </row>
    <row r="32" spans="1:7" ht="15" customHeight="1"/>
    <row r="33" spans="1:7" ht="49.7" customHeight="1">
      <c r="A33" s="160" t="s">
        <v>67</v>
      </c>
      <c r="B33" s="160"/>
      <c r="C33" s="160"/>
      <c r="D33" s="160"/>
      <c r="E33" s="160"/>
      <c r="F33" s="160"/>
      <c r="G33" s="160"/>
    </row>
    <row r="34" spans="1:7" ht="15" customHeight="1"/>
    <row r="35" spans="1:7" ht="15" customHeight="1">
      <c r="A35" s="156" t="s">
        <v>94</v>
      </c>
      <c r="B35" s="156"/>
      <c r="C35" s="156"/>
      <c r="D35" s="156"/>
      <c r="E35" s="156"/>
      <c r="F35" s="156"/>
      <c r="G35" s="156"/>
    </row>
    <row r="36" spans="1:7" ht="15" customHeight="1"/>
    <row r="37" spans="1:7" ht="15" customHeight="1">
      <c r="A37" s="152" t="str">
        <f>CONCATENATE(Index!$C$5,Index!$D$5,Index!C13)</f>
        <v>Page 6</v>
      </c>
      <c r="B37" s="152"/>
      <c r="C37" s="152"/>
      <c r="D37" s="152"/>
      <c r="E37" s="152"/>
      <c r="F37" s="152"/>
      <c r="G37" s="152"/>
    </row>
    <row r="38" spans="1:7" ht="15" customHeight="1"/>
    <row r="39" spans="1:7" ht="15" customHeight="1"/>
    <row r="40" spans="1:7" ht="15" customHeight="1"/>
    <row r="41" spans="1:7" ht="15" customHeight="1"/>
    <row r="42" spans="1:7" ht="15" customHeight="1"/>
    <row r="43" spans="1:7" ht="15" customHeight="1"/>
    <row r="44" spans="1:7" ht="15" customHeight="1"/>
    <row r="45" spans="1:7" ht="15" customHeight="1"/>
    <row r="46" spans="1:7" ht="15" customHeight="1"/>
    <row r="47" spans="1:7" ht="15" customHeight="1"/>
    <row r="48" spans="1:7" ht="15" customHeight="1"/>
    <row r="49" ht="15" customHeight="1"/>
  </sheetData>
  <sheetProtection algorithmName="SHA-512" hashValue="I6CFIKX7+pTkeEnCgJDkzk4Af/XavioDqsQRQmIecE1iEUJktVEKrZh+GJch/0792cqWe9yUWbM9rmra7CfzxQ==" saltValue="3WF1KZhtiLSvQALZOpayaQ==" spinCount="100000" sheet="1" objects="1" scenarios="1"/>
  <mergeCells count="10">
    <mergeCell ref="A31:G31"/>
    <mergeCell ref="A33:G33"/>
    <mergeCell ref="A35:G35"/>
    <mergeCell ref="A37:G37"/>
    <mergeCell ref="A1:G1"/>
    <mergeCell ref="A2:G2"/>
    <mergeCell ref="A3:G3"/>
    <mergeCell ref="A4:G4"/>
    <mergeCell ref="C6:G6"/>
    <mergeCell ref="C18:G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79"/>
  <sheetViews>
    <sheetView zoomScaleNormal="100" workbookViewId="0">
      <selection sqref="A1:F1"/>
    </sheetView>
  </sheetViews>
  <sheetFormatPr defaultRowHeight="12.75"/>
  <cols>
    <col min="1" max="1" width="71" style="30" customWidth="1"/>
    <col min="2" max="2" width="14.85546875" style="30" customWidth="1"/>
    <col min="3" max="3" width="13.85546875" style="30" customWidth="1"/>
    <col min="4" max="4" width="2.7109375" style="30" customWidth="1"/>
    <col min="5" max="5" width="13.140625" style="30" customWidth="1"/>
    <col min="6" max="6" width="13.85546875" style="30" customWidth="1"/>
    <col min="7" max="16384" width="9.140625" style="30"/>
  </cols>
  <sheetData>
    <row r="1" spans="1:6" ht="15.75">
      <c r="A1" s="166" t="s">
        <v>0</v>
      </c>
      <c r="B1" s="166"/>
      <c r="C1" s="166"/>
      <c r="D1" s="166"/>
      <c r="E1" s="166"/>
      <c r="F1" s="166"/>
    </row>
    <row r="2" spans="1:6" ht="15.75" customHeight="1">
      <c r="A2" s="167" t="s">
        <v>111</v>
      </c>
      <c r="B2" s="167"/>
      <c r="C2" s="167"/>
      <c r="D2" s="167"/>
      <c r="E2" s="167"/>
      <c r="F2" s="167"/>
    </row>
    <row r="3" spans="1:6" ht="15.75">
      <c r="A3" s="166" t="s">
        <v>100</v>
      </c>
      <c r="B3" s="166"/>
      <c r="C3" s="166"/>
      <c r="D3" s="166"/>
      <c r="E3" s="166"/>
      <c r="F3" s="166"/>
    </row>
    <row r="4" spans="1:6" ht="15.75">
      <c r="A4" s="166" t="s">
        <v>2</v>
      </c>
      <c r="B4" s="166"/>
      <c r="C4" s="166"/>
      <c r="D4" s="166"/>
      <c r="E4" s="166"/>
      <c r="F4" s="166"/>
    </row>
    <row r="5" spans="1:6" ht="15.75">
      <c r="A5" s="166" t="s">
        <v>3</v>
      </c>
      <c r="B5" s="166"/>
      <c r="C5" s="166"/>
      <c r="D5" s="166"/>
      <c r="E5" s="166"/>
      <c r="F5" s="166"/>
    </row>
    <row r="6" spans="1:6" ht="15.75">
      <c r="A6" s="49"/>
      <c r="B6" s="49"/>
      <c r="C6" s="49"/>
      <c r="D6" s="49"/>
      <c r="E6" s="49"/>
      <c r="F6" s="49"/>
    </row>
    <row r="7" spans="1:6">
      <c r="B7" s="31"/>
      <c r="D7" s="31"/>
      <c r="E7" s="31"/>
    </row>
    <row r="8" spans="1:6">
      <c r="A8" s="35"/>
      <c r="B8" s="33"/>
      <c r="C8" s="33" t="s">
        <v>112</v>
      </c>
      <c r="D8" s="33"/>
      <c r="E8" s="33"/>
      <c r="F8" s="33" t="s">
        <v>112</v>
      </c>
    </row>
    <row r="9" spans="1:6" ht="13.5" thickBot="1">
      <c r="A9" s="31" t="s">
        <v>113</v>
      </c>
      <c r="B9" s="34" t="s">
        <v>282</v>
      </c>
      <c r="C9" s="34" t="s">
        <v>102</v>
      </c>
      <c r="D9" s="51"/>
      <c r="E9" s="34" t="s">
        <v>242</v>
      </c>
      <c r="F9" s="34" t="s">
        <v>102</v>
      </c>
    </row>
    <row r="11" spans="1:6">
      <c r="A11" s="35" t="s">
        <v>234</v>
      </c>
      <c r="B11" s="46">
        <v>1861</v>
      </c>
      <c r="D11" s="36"/>
      <c r="E11" s="46">
        <v>1701</v>
      </c>
    </row>
    <row r="12" spans="1:6">
      <c r="A12" s="35"/>
      <c r="B12" s="38"/>
      <c r="D12" s="37"/>
      <c r="E12" s="38"/>
    </row>
    <row r="13" spans="1:6">
      <c r="A13" s="35" t="s">
        <v>114</v>
      </c>
      <c r="B13" s="38"/>
      <c r="D13" s="37"/>
      <c r="E13" s="38"/>
    </row>
    <row r="14" spans="1:6">
      <c r="A14" s="35" t="s">
        <v>230</v>
      </c>
      <c r="B14" s="44">
        <v>871</v>
      </c>
      <c r="C14" s="48">
        <f>1-(B14/B11)</f>
        <v>0.53197205803331538</v>
      </c>
      <c r="D14" s="45"/>
      <c r="E14" s="44">
        <v>785</v>
      </c>
      <c r="F14" s="48">
        <f>1-(E14/E11)</f>
        <v>0.53850676072898296</v>
      </c>
    </row>
    <row r="15" spans="1:6">
      <c r="A15" s="30" t="s">
        <v>217</v>
      </c>
      <c r="B15" s="39"/>
      <c r="C15" s="60"/>
      <c r="D15" s="37"/>
      <c r="E15" s="39"/>
      <c r="F15" s="60"/>
    </row>
    <row r="16" spans="1:6">
      <c r="A16" s="30" t="s">
        <v>219</v>
      </c>
      <c r="B16" s="57">
        <v>1</v>
      </c>
      <c r="C16" s="60"/>
      <c r="D16" s="37"/>
      <c r="E16" s="57">
        <v>-1</v>
      </c>
      <c r="F16" s="60"/>
    </row>
    <row r="17" spans="1:6">
      <c r="A17" s="30" t="s">
        <v>226</v>
      </c>
      <c r="B17" s="57">
        <v>-15</v>
      </c>
      <c r="C17" s="60"/>
      <c r="D17" s="37"/>
      <c r="E17" s="57">
        <v>-19</v>
      </c>
      <c r="F17" s="60"/>
    </row>
    <row r="18" spans="1:6">
      <c r="A18" s="30" t="s">
        <v>227</v>
      </c>
      <c r="B18" s="125" t="s">
        <v>134</v>
      </c>
      <c r="C18" s="60"/>
      <c r="D18" s="37"/>
      <c r="E18" s="57">
        <v>-1</v>
      </c>
      <c r="F18" s="60"/>
    </row>
    <row r="19" spans="1:6">
      <c r="A19" s="30" t="s">
        <v>229</v>
      </c>
      <c r="B19" s="57">
        <v>-3</v>
      </c>
      <c r="C19" s="60"/>
      <c r="D19" s="37"/>
      <c r="E19" s="101" t="s">
        <v>134</v>
      </c>
      <c r="F19" s="60"/>
    </row>
    <row r="20" spans="1:6" ht="13.5" thickBot="1">
      <c r="A20" s="40" t="s">
        <v>115</v>
      </c>
      <c r="B20" s="128">
        <f>SUM(B14:B19)</f>
        <v>854</v>
      </c>
      <c r="C20" s="48">
        <f>1-(B20/B11)</f>
        <v>0.54110693175711977</v>
      </c>
      <c r="D20" s="37"/>
      <c r="E20" s="128">
        <f>SUM(E14:E19)</f>
        <v>764</v>
      </c>
      <c r="F20" s="48">
        <f>1-(E20/E11)</f>
        <v>0.55085243974132858</v>
      </c>
    </row>
    <row r="21" spans="1:6" ht="13.7" customHeight="1" thickTop="1">
      <c r="C21" s="56"/>
      <c r="F21" s="56"/>
    </row>
    <row r="22" spans="1:6" ht="14.25" customHeight="1">
      <c r="A22" s="58"/>
      <c r="B22" s="58"/>
      <c r="C22" s="58"/>
      <c r="D22" s="58"/>
      <c r="E22" s="58"/>
      <c r="F22" s="58"/>
    </row>
    <row r="23" spans="1:6">
      <c r="B23" s="31"/>
      <c r="D23" s="31"/>
      <c r="E23" s="31"/>
    </row>
    <row r="24" spans="1:6">
      <c r="B24" s="33"/>
      <c r="C24" s="33" t="s">
        <v>116</v>
      </c>
      <c r="D24" s="33"/>
      <c r="E24" s="33"/>
      <c r="F24" s="33" t="s">
        <v>116</v>
      </c>
    </row>
    <row r="25" spans="1:6" ht="13.5" thickBot="1">
      <c r="A25" s="31" t="s">
        <v>117</v>
      </c>
      <c r="B25" s="34" t="str">
        <f>B9</f>
        <v>Q4'25</v>
      </c>
      <c r="C25" s="34" t="s">
        <v>66</v>
      </c>
      <c r="D25" s="51"/>
      <c r="E25" s="34" t="str">
        <f>E9</f>
        <v>Q4'24</v>
      </c>
      <c r="F25" s="34" t="s">
        <v>66</v>
      </c>
    </row>
    <row r="27" spans="1:6">
      <c r="A27" s="35" t="s">
        <v>234</v>
      </c>
      <c r="B27" s="46">
        <f>B11</f>
        <v>1861</v>
      </c>
      <c r="D27" s="36"/>
      <c r="E27" s="46">
        <f>E11</f>
        <v>1701</v>
      </c>
    </row>
    <row r="28" spans="1:6">
      <c r="A28" s="35"/>
      <c r="B28" s="38"/>
      <c r="D28" s="37"/>
      <c r="E28" s="38"/>
    </row>
    <row r="29" spans="1:6">
      <c r="A29" s="35" t="s">
        <v>231</v>
      </c>
      <c r="B29" s="44">
        <v>119</v>
      </c>
      <c r="C29" s="48">
        <f>B29/B27</f>
        <v>6.3944116066630849E-2</v>
      </c>
      <c r="D29" s="45"/>
      <c r="E29" s="44">
        <v>111</v>
      </c>
      <c r="F29" s="48">
        <f>E29/E27</f>
        <v>6.5255731922398585E-2</v>
      </c>
    </row>
    <row r="30" spans="1:6">
      <c r="A30" s="30" t="s">
        <v>217</v>
      </c>
      <c r="B30" s="39"/>
      <c r="C30" s="60"/>
      <c r="D30" s="37"/>
      <c r="E30" s="39"/>
      <c r="F30" s="60"/>
    </row>
    <row r="31" spans="1:6">
      <c r="A31" s="30" t="s">
        <v>219</v>
      </c>
      <c r="B31" s="125">
        <v>-2</v>
      </c>
      <c r="C31" s="60"/>
      <c r="D31" s="37"/>
      <c r="E31" s="57">
        <v>-1</v>
      </c>
      <c r="F31" s="60"/>
    </row>
    <row r="32" spans="1:6">
      <c r="A32" s="30" t="s">
        <v>227</v>
      </c>
      <c r="B32" s="125">
        <v>-1</v>
      </c>
      <c r="C32" s="60"/>
      <c r="D32" s="37"/>
      <c r="E32" s="101" t="s">
        <v>134</v>
      </c>
      <c r="F32" s="60"/>
    </row>
    <row r="33" spans="1:6">
      <c r="A33" s="30" t="s">
        <v>228</v>
      </c>
      <c r="B33" s="125" t="s">
        <v>134</v>
      </c>
      <c r="C33" s="60"/>
      <c r="D33" s="37"/>
      <c r="E33" s="125">
        <v>-1</v>
      </c>
      <c r="F33" s="60"/>
    </row>
    <row r="34" spans="1:6" ht="13.5" thickBot="1">
      <c r="A34" s="40" t="s">
        <v>118</v>
      </c>
      <c r="B34" s="128">
        <f>SUM(B29:B33)</f>
        <v>116</v>
      </c>
      <c r="C34" s="48">
        <f>B34/B27</f>
        <v>6.2332079527135952E-2</v>
      </c>
      <c r="D34" s="37"/>
      <c r="E34" s="128">
        <f>SUM(E29:E33)</f>
        <v>109</v>
      </c>
      <c r="F34" s="48">
        <f>E34/E27</f>
        <v>6.4079952968841863E-2</v>
      </c>
    </row>
    <row r="35" spans="1:6" ht="14.25" customHeight="1" thickTop="1">
      <c r="A35" s="58"/>
      <c r="B35" s="58"/>
      <c r="C35" s="58"/>
      <c r="D35" s="58"/>
      <c r="E35" s="58"/>
      <c r="F35" s="58"/>
    </row>
    <row r="36" spans="1:6" ht="14.25" customHeight="1">
      <c r="A36" s="58"/>
      <c r="B36" s="58"/>
      <c r="C36" s="58"/>
      <c r="D36" s="58"/>
      <c r="E36" s="58"/>
      <c r="F36" s="58"/>
    </row>
    <row r="37" spans="1:6">
      <c r="B37" s="31"/>
      <c r="D37" s="31"/>
      <c r="E37" s="31"/>
    </row>
    <row r="38" spans="1:6">
      <c r="B38" s="33"/>
      <c r="C38" s="33" t="s">
        <v>119</v>
      </c>
      <c r="D38" s="33"/>
      <c r="E38" s="33"/>
      <c r="F38" s="33" t="s">
        <v>119</v>
      </c>
    </row>
    <row r="39" spans="1:6" ht="13.5" thickBot="1">
      <c r="A39" s="31" t="s">
        <v>120</v>
      </c>
      <c r="B39" s="34" t="str">
        <f>B9</f>
        <v>Q4'25</v>
      </c>
      <c r="C39" s="34" t="s">
        <v>66</v>
      </c>
      <c r="D39" s="51"/>
      <c r="E39" s="34" t="str">
        <f>E9</f>
        <v>Q4'24</v>
      </c>
      <c r="F39" s="34" t="s">
        <v>66</v>
      </c>
    </row>
    <row r="41" spans="1:6">
      <c r="A41" s="35" t="s">
        <v>234</v>
      </c>
      <c r="B41" s="46">
        <f>B11</f>
        <v>1861</v>
      </c>
      <c r="D41" s="36"/>
      <c r="E41" s="46">
        <f>E11</f>
        <v>1701</v>
      </c>
    </row>
    <row r="42" spans="1:6">
      <c r="A42" s="35"/>
      <c r="B42" s="38"/>
      <c r="D42" s="37"/>
      <c r="E42" s="38"/>
    </row>
    <row r="43" spans="1:6">
      <c r="A43" s="35" t="s">
        <v>232</v>
      </c>
      <c r="B43" s="44">
        <v>428</v>
      </c>
      <c r="C43" s="48">
        <f>B43/B41</f>
        <v>0.22998387963460504</v>
      </c>
      <c r="D43" s="45"/>
      <c r="E43" s="44">
        <v>397</v>
      </c>
      <c r="F43" s="48">
        <f>E43/E41</f>
        <v>0.23339212228101117</v>
      </c>
    </row>
    <row r="44" spans="1:6">
      <c r="A44" s="30" t="s">
        <v>217</v>
      </c>
      <c r="B44" s="39"/>
      <c r="C44" s="60"/>
      <c r="D44" s="37"/>
      <c r="E44" s="39"/>
      <c r="F44" s="60"/>
    </row>
    <row r="45" spans="1:6">
      <c r="A45" s="30" t="s">
        <v>219</v>
      </c>
      <c r="B45" s="57">
        <v>-7</v>
      </c>
      <c r="C45" s="60"/>
      <c r="D45" s="37"/>
      <c r="E45" s="57">
        <v>-3</v>
      </c>
      <c r="F45" s="60"/>
    </row>
    <row r="46" spans="1:6">
      <c r="A46" s="30" t="s">
        <v>226</v>
      </c>
      <c r="B46" s="38">
        <v>-8</v>
      </c>
      <c r="C46" s="60"/>
      <c r="D46" s="37"/>
      <c r="E46" s="57">
        <v>-6</v>
      </c>
      <c r="F46" s="60"/>
    </row>
    <row r="47" spans="1:6">
      <c r="A47" s="30" t="s">
        <v>227</v>
      </c>
      <c r="B47" s="38">
        <v>-20</v>
      </c>
      <c r="C47" s="60"/>
      <c r="D47" s="37"/>
      <c r="E47" s="57">
        <v>-5</v>
      </c>
      <c r="F47" s="60"/>
    </row>
    <row r="48" spans="1:6">
      <c r="A48" s="30" t="s">
        <v>228</v>
      </c>
      <c r="B48" s="57">
        <v>-4</v>
      </c>
      <c r="C48" s="60"/>
      <c r="D48" s="37"/>
      <c r="E48" s="57">
        <v>-6</v>
      </c>
      <c r="F48" s="60"/>
    </row>
    <row r="49" spans="1:6">
      <c r="A49" s="30" t="s">
        <v>233</v>
      </c>
      <c r="B49" s="53">
        <v>-3</v>
      </c>
      <c r="C49" s="60"/>
      <c r="D49" s="37"/>
      <c r="E49" s="57">
        <v>-15</v>
      </c>
      <c r="F49" s="60"/>
    </row>
    <row r="50" spans="1:6" ht="13.5" thickBot="1">
      <c r="A50" s="40" t="s">
        <v>121</v>
      </c>
      <c r="B50" s="128">
        <f>SUM(B43:B49)</f>
        <v>386</v>
      </c>
      <c r="C50" s="48">
        <f>B50/B41</f>
        <v>0.20741536808167652</v>
      </c>
      <c r="D50" s="37"/>
      <c r="E50" s="128">
        <f>SUM(E43:E49)</f>
        <v>362</v>
      </c>
      <c r="F50" s="48">
        <f>E50/E41</f>
        <v>0.21281599059376838</v>
      </c>
    </row>
    <row r="51" spans="1:6" ht="13.5" thickTop="1">
      <c r="A51" s="40"/>
      <c r="B51" s="46"/>
      <c r="C51" s="48"/>
      <c r="D51" s="37"/>
      <c r="E51" s="46"/>
      <c r="F51" s="48"/>
    </row>
    <row r="52" spans="1:6">
      <c r="A52" s="40"/>
      <c r="B52" s="46"/>
      <c r="C52" s="48"/>
      <c r="D52" s="37"/>
      <c r="E52" s="46"/>
      <c r="F52" s="48"/>
    </row>
    <row r="53" spans="1:6">
      <c r="B53" s="31"/>
      <c r="D53" s="31"/>
      <c r="E53" s="31"/>
    </row>
    <row r="54" spans="1:6">
      <c r="B54" s="33"/>
      <c r="C54" s="33"/>
      <c r="D54" s="33"/>
      <c r="E54" s="33"/>
      <c r="F54" s="33"/>
    </row>
    <row r="55" spans="1:6" ht="13.5" thickBot="1">
      <c r="A55" s="31" t="s">
        <v>275</v>
      </c>
      <c r="B55" s="34" t="str">
        <f>B25</f>
        <v>Q4'25</v>
      </c>
      <c r="C55" s="34"/>
      <c r="D55" s="51"/>
      <c r="E55" s="34" t="str">
        <f>E25</f>
        <v>Q4'24</v>
      </c>
      <c r="F55" s="34"/>
    </row>
    <row r="57" spans="1:6">
      <c r="A57" s="35" t="s">
        <v>273</v>
      </c>
      <c r="B57" s="44">
        <v>-1</v>
      </c>
      <c r="C57" s="48"/>
      <c r="D57" s="45"/>
      <c r="E57" s="44">
        <v>-7</v>
      </c>
      <c r="F57" s="48"/>
    </row>
    <row r="58" spans="1:6">
      <c r="A58" s="30" t="s">
        <v>217</v>
      </c>
      <c r="B58" s="39"/>
      <c r="C58" s="60"/>
      <c r="D58" s="37"/>
      <c r="E58" s="39"/>
      <c r="F58" s="60"/>
    </row>
    <row r="59" spans="1:6">
      <c r="A59" s="30" t="s">
        <v>218</v>
      </c>
      <c r="B59" s="39" t="s">
        <v>134</v>
      </c>
      <c r="C59" s="60"/>
      <c r="D59" s="37"/>
      <c r="E59" s="150">
        <v>11</v>
      </c>
      <c r="F59" s="60"/>
    </row>
    <row r="60" spans="1:6">
      <c r="A60" s="30" t="s">
        <v>268</v>
      </c>
      <c r="B60" s="57">
        <v>11</v>
      </c>
      <c r="C60" s="60"/>
      <c r="D60" s="37"/>
      <c r="E60" s="57">
        <v>1</v>
      </c>
      <c r="F60" s="60"/>
    </row>
    <row r="61" spans="1:6">
      <c r="A61" s="30" t="s">
        <v>294</v>
      </c>
      <c r="B61" s="53">
        <v>1</v>
      </c>
      <c r="C61" s="60"/>
      <c r="D61" s="37"/>
      <c r="E61" s="57">
        <v>2</v>
      </c>
      <c r="F61" s="60"/>
    </row>
    <row r="62" spans="1:6">
      <c r="A62" s="30" t="s">
        <v>229</v>
      </c>
      <c r="B62" s="53">
        <v>-1</v>
      </c>
      <c r="C62" s="60"/>
      <c r="D62" s="37"/>
      <c r="E62" s="57">
        <v>-2</v>
      </c>
      <c r="F62" s="60"/>
    </row>
    <row r="63" spans="1:6" ht="13.5" thickBot="1">
      <c r="A63" s="40" t="s">
        <v>274</v>
      </c>
      <c r="B63" s="128">
        <f>SUM(B57:B62)</f>
        <v>10</v>
      </c>
      <c r="C63" s="48"/>
      <c r="D63" s="37"/>
      <c r="E63" s="128">
        <f>SUM(E57:E62)</f>
        <v>5</v>
      </c>
      <c r="F63" s="48"/>
    </row>
    <row r="64" spans="1:6" ht="13.5" thickTop="1">
      <c r="A64" s="40"/>
      <c r="B64" s="44"/>
      <c r="C64" s="48"/>
      <c r="D64" s="37"/>
      <c r="E64" s="44"/>
      <c r="F64" s="48"/>
    </row>
    <row r="65" spans="1:9">
      <c r="A65" s="40"/>
      <c r="B65" s="44"/>
      <c r="C65" s="48"/>
      <c r="D65" s="37"/>
      <c r="E65" s="44"/>
      <c r="F65" s="48"/>
    </row>
    <row r="66" spans="1:9" ht="60" customHeight="1">
      <c r="A66" s="162" t="s">
        <v>295</v>
      </c>
      <c r="B66" s="162"/>
      <c r="C66" s="162"/>
      <c r="D66" s="162"/>
      <c r="E66" s="162"/>
      <c r="F66" s="162"/>
      <c r="G66" s="42"/>
      <c r="H66" s="42"/>
      <c r="I66" s="42"/>
    </row>
    <row r="67" spans="1:9" ht="6.75" customHeight="1">
      <c r="E67" s="56"/>
      <c r="G67" s="42"/>
      <c r="H67" s="42"/>
      <c r="I67" s="42"/>
    </row>
    <row r="68" spans="1:9" ht="87" customHeight="1">
      <c r="A68" s="163" t="s">
        <v>109</v>
      </c>
      <c r="B68" s="163"/>
      <c r="C68" s="163"/>
      <c r="D68" s="163"/>
      <c r="E68" s="163"/>
      <c r="F68" s="163"/>
      <c r="G68" s="58"/>
      <c r="H68" s="58"/>
      <c r="I68" s="58"/>
    </row>
    <row r="69" spans="1:9" ht="6.75" customHeight="1">
      <c r="A69" s="59"/>
      <c r="B69" s="59"/>
      <c r="C69" s="59"/>
      <c r="D69" s="59"/>
      <c r="E69" s="42"/>
      <c r="F69" s="42"/>
    </row>
    <row r="70" spans="1:9" ht="44.45" customHeight="1">
      <c r="A70" s="164" t="s">
        <v>67</v>
      </c>
      <c r="B70" s="164"/>
      <c r="C70" s="164"/>
      <c r="D70" s="164"/>
      <c r="E70" s="164"/>
      <c r="F70" s="164"/>
    </row>
    <row r="71" spans="1:9" ht="13.7" customHeight="1">
      <c r="A71" s="165"/>
      <c r="B71" s="165"/>
      <c r="C71" s="165"/>
      <c r="D71" s="165"/>
    </row>
    <row r="72" spans="1:9" ht="32.25" customHeight="1">
      <c r="A72" s="163" t="s">
        <v>276</v>
      </c>
      <c r="B72" s="163"/>
      <c r="C72" s="163"/>
      <c r="D72" s="163"/>
      <c r="E72" s="163"/>
      <c r="F72" s="163"/>
    </row>
    <row r="74" spans="1:9">
      <c r="A74" s="152"/>
      <c r="B74" s="152"/>
      <c r="C74" s="152"/>
      <c r="D74" s="152"/>
      <c r="E74" s="152"/>
      <c r="F74" s="152"/>
    </row>
    <row r="79" spans="1:9">
      <c r="A79" s="161" t="str">
        <f>CONCATENATE(Index!$C$5,Index!$D$5,Index!C17)</f>
        <v>Page 7</v>
      </c>
      <c r="B79" s="161"/>
      <c r="C79" s="161"/>
      <c r="D79" s="161"/>
      <c r="E79" s="161"/>
      <c r="F79" s="161"/>
    </row>
  </sheetData>
  <sheetProtection algorithmName="SHA-512" hashValue="aNtqvnjGbENPkpfDQdNy7BgNfkX0q1hbDxoX/QwmWh5ndybo0GJ4mbJ/D3zyAf6ocuBPmrL8hJUjvvPo2QRnfw==" saltValue="DdPUy1BSTDX/23dPnSIlKQ==" spinCount="100000" sheet="1" objects="1" scenarios="1"/>
  <mergeCells count="12">
    <mergeCell ref="A1:F1"/>
    <mergeCell ref="A2:F2"/>
    <mergeCell ref="A3:F3"/>
    <mergeCell ref="A4:F4"/>
    <mergeCell ref="A5:F5"/>
    <mergeCell ref="A74:F74"/>
    <mergeCell ref="A79:F79"/>
    <mergeCell ref="A66:F66"/>
    <mergeCell ref="A68:F68"/>
    <mergeCell ref="A70:F70"/>
    <mergeCell ref="A71:D71"/>
    <mergeCell ref="A72:F72"/>
  </mergeCells>
  <printOptions horizontalCentered="1"/>
  <pageMargins left="0.7" right="0.7" top="0.75" bottom="0.75" header="0.3" footer="0.3"/>
  <pageSetup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5052-CA91-4007-A99D-775DF3D18111}">
  <sheetPr codeName="Sheet14">
    <pageSetUpPr fitToPage="1"/>
  </sheetPr>
  <dimension ref="A1:I83"/>
  <sheetViews>
    <sheetView zoomScaleNormal="100" workbookViewId="0">
      <selection sqref="A1:F1"/>
    </sheetView>
  </sheetViews>
  <sheetFormatPr defaultRowHeight="12.75"/>
  <cols>
    <col min="1" max="1" width="71" style="30" customWidth="1"/>
    <col min="2" max="2" width="14.85546875" style="30" customWidth="1"/>
    <col min="3" max="3" width="13.85546875" style="30" customWidth="1"/>
    <col min="4" max="4" width="2.7109375" style="30" customWidth="1"/>
    <col min="5" max="5" width="13.140625" style="30" customWidth="1"/>
    <col min="6" max="6" width="13.85546875" style="30" customWidth="1"/>
    <col min="7" max="16384" width="9.140625" style="30"/>
  </cols>
  <sheetData>
    <row r="1" spans="1:6" ht="15.75">
      <c r="A1" s="166" t="s">
        <v>0</v>
      </c>
      <c r="B1" s="166"/>
      <c r="C1" s="166"/>
      <c r="D1" s="166"/>
      <c r="E1" s="166"/>
      <c r="F1" s="166"/>
    </row>
    <row r="2" spans="1:6" ht="15.75" customHeight="1">
      <c r="A2" s="167" t="s">
        <v>111</v>
      </c>
      <c r="B2" s="167"/>
      <c r="C2" s="167"/>
      <c r="D2" s="167"/>
      <c r="E2" s="167"/>
      <c r="F2" s="167"/>
    </row>
    <row r="3" spans="1:6" ht="15.75">
      <c r="A3" s="166" t="s">
        <v>100</v>
      </c>
      <c r="B3" s="166"/>
      <c r="C3" s="166"/>
      <c r="D3" s="166"/>
      <c r="E3" s="166"/>
      <c r="F3" s="166"/>
    </row>
    <row r="4" spans="1:6" ht="15.75">
      <c r="A4" s="166" t="s">
        <v>2</v>
      </c>
      <c r="B4" s="166"/>
      <c r="C4" s="166"/>
      <c r="D4" s="166"/>
      <c r="E4" s="166"/>
      <c r="F4" s="166"/>
    </row>
    <row r="5" spans="1:6" ht="15.75">
      <c r="A5" s="166" t="s">
        <v>3</v>
      </c>
      <c r="B5" s="166"/>
      <c r="C5" s="166"/>
      <c r="D5" s="166"/>
      <c r="E5" s="166"/>
      <c r="F5" s="166"/>
    </row>
    <row r="6" spans="1:6" ht="15.75">
      <c r="A6" s="49"/>
      <c r="B6" s="49"/>
      <c r="C6" s="49"/>
      <c r="D6" s="49"/>
      <c r="E6" s="49"/>
      <c r="F6" s="49"/>
    </row>
    <row r="7" spans="1:6">
      <c r="B7" s="31"/>
      <c r="D7" s="31"/>
      <c r="E7" s="31"/>
    </row>
    <row r="8" spans="1:6">
      <c r="A8" s="35"/>
      <c r="B8" s="33"/>
      <c r="C8" s="33" t="s">
        <v>112</v>
      </c>
      <c r="D8" s="33"/>
      <c r="E8" s="33"/>
      <c r="F8" s="33" t="s">
        <v>112</v>
      </c>
    </row>
    <row r="9" spans="1:6" ht="13.5" thickBot="1">
      <c r="A9" s="31" t="s">
        <v>113</v>
      </c>
      <c r="B9" s="34" t="s">
        <v>255</v>
      </c>
      <c r="C9" s="34" t="s">
        <v>102</v>
      </c>
      <c r="D9" s="51"/>
      <c r="E9" s="34" t="s">
        <v>211</v>
      </c>
      <c r="F9" s="34" t="s">
        <v>102</v>
      </c>
    </row>
    <row r="11" spans="1:6">
      <c r="A11" s="35" t="s">
        <v>234</v>
      </c>
      <c r="B11" s="46">
        <v>6948</v>
      </c>
      <c r="D11" s="36"/>
      <c r="E11" s="46">
        <v>6510</v>
      </c>
    </row>
    <row r="12" spans="1:6">
      <c r="A12" s="35"/>
      <c r="B12" s="38"/>
      <c r="D12" s="37"/>
      <c r="E12" s="38"/>
    </row>
    <row r="13" spans="1:6">
      <c r="A13" s="35" t="s">
        <v>114</v>
      </c>
      <c r="B13" s="38"/>
      <c r="D13" s="37"/>
      <c r="E13" s="38"/>
    </row>
    <row r="14" spans="1:6">
      <c r="A14" s="35" t="s">
        <v>230</v>
      </c>
      <c r="B14" s="44">
        <v>3305</v>
      </c>
      <c r="C14" s="48">
        <f>1-(B14/B11)</f>
        <v>0.5243235463442717</v>
      </c>
      <c r="D14" s="45"/>
      <c r="E14" s="44">
        <v>2975</v>
      </c>
      <c r="F14" s="48">
        <f>1-(E14/E11)</f>
        <v>0.543010752688172</v>
      </c>
    </row>
    <row r="15" spans="1:6">
      <c r="A15" s="30" t="s">
        <v>217</v>
      </c>
      <c r="B15" s="39"/>
      <c r="C15" s="60"/>
      <c r="D15" s="37"/>
      <c r="E15" s="39"/>
      <c r="F15" s="60"/>
    </row>
    <row r="16" spans="1:6">
      <c r="A16" s="30" t="s">
        <v>219</v>
      </c>
      <c r="B16" s="57">
        <v>-21</v>
      </c>
      <c r="C16" s="60"/>
      <c r="D16" s="37"/>
      <c r="E16" s="57">
        <v>-13</v>
      </c>
      <c r="F16" s="60"/>
    </row>
    <row r="17" spans="1:6">
      <c r="A17" s="30" t="s">
        <v>218</v>
      </c>
      <c r="B17" s="57" t="s">
        <v>134</v>
      </c>
      <c r="C17" s="60"/>
      <c r="D17" s="37"/>
      <c r="E17" s="57">
        <v>-2</v>
      </c>
      <c r="F17" s="60"/>
    </row>
    <row r="18" spans="1:6">
      <c r="A18" s="30" t="s">
        <v>226</v>
      </c>
      <c r="B18" s="57">
        <v>-68</v>
      </c>
      <c r="C18" s="60"/>
      <c r="D18" s="37"/>
      <c r="E18" s="57">
        <v>-74</v>
      </c>
      <c r="F18" s="60"/>
    </row>
    <row r="19" spans="1:6">
      <c r="A19" s="30" t="s">
        <v>227</v>
      </c>
      <c r="B19" s="125">
        <v>-1</v>
      </c>
      <c r="C19" s="60"/>
      <c r="D19" s="37"/>
      <c r="E19" s="57">
        <v>-1</v>
      </c>
      <c r="F19" s="60"/>
    </row>
    <row r="20" spans="1:6">
      <c r="A20" s="30" t="s">
        <v>228</v>
      </c>
      <c r="B20" s="125">
        <v>-3</v>
      </c>
      <c r="C20" s="60"/>
      <c r="D20" s="37"/>
      <c r="E20" s="57">
        <v>2</v>
      </c>
      <c r="F20" s="60"/>
    </row>
    <row r="21" spans="1:6">
      <c r="A21" s="30" t="s">
        <v>229</v>
      </c>
      <c r="B21" s="57">
        <v>-15</v>
      </c>
      <c r="C21" s="60"/>
      <c r="D21" s="37"/>
      <c r="E21" s="125">
        <v>-1</v>
      </c>
      <c r="F21" s="60"/>
    </row>
    <row r="22" spans="1:6" ht="13.5" thickBot="1">
      <c r="A22" s="40" t="s">
        <v>115</v>
      </c>
      <c r="B22" s="128">
        <f>SUM(B14:B21)</f>
        <v>3197</v>
      </c>
      <c r="C22" s="48">
        <f>1-(B22/B11)</f>
        <v>0.53986758779504895</v>
      </c>
      <c r="D22" s="37"/>
      <c r="E22" s="128">
        <f>SUM(E14:E21)</f>
        <v>2886</v>
      </c>
      <c r="F22" s="48">
        <f>1-(E22/E11)</f>
        <v>0.5566820276497696</v>
      </c>
    </row>
    <row r="23" spans="1:6" ht="13.7" customHeight="1" thickTop="1">
      <c r="C23" s="56"/>
      <c r="F23" s="56"/>
    </row>
    <row r="24" spans="1:6" ht="14.25" customHeight="1">
      <c r="A24" s="58"/>
      <c r="B24" s="58"/>
      <c r="C24" s="58"/>
      <c r="D24" s="58"/>
      <c r="E24" s="58"/>
      <c r="F24" s="58"/>
    </row>
    <row r="25" spans="1:6">
      <c r="B25" s="31"/>
      <c r="D25" s="31"/>
      <c r="E25" s="31"/>
    </row>
    <row r="26" spans="1:6">
      <c r="B26" s="33"/>
      <c r="C26" s="33" t="s">
        <v>116</v>
      </c>
      <c r="D26" s="33"/>
      <c r="E26" s="33"/>
      <c r="F26" s="33" t="s">
        <v>116</v>
      </c>
    </row>
    <row r="27" spans="1:6" ht="13.5" thickBot="1">
      <c r="A27" s="31" t="s">
        <v>117</v>
      </c>
      <c r="B27" s="34" t="str">
        <f>B9</f>
        <v>FY25</v>
      </c>
      <c r="C27" s="34" t="s">
        <v>66</v>
      </c>
      <c r="D27" s="51"/>
      <c r="E27" s="34" t="str">
        <f>E9</f>
        <v>FY24</v>
      </c>
      <c r="F27" s="34" t="s">
        <v>66</v>
      </c>
    </row>
    <row r="29" spans="1:6">
      <c r="A29" s="35" t="s">
        <v>234</v>
      </c>
      <c r="B29" s="46">
        <f>B11</f>
        <v>6948</v>
      </c>
      <c r="D29" s="36"/>
      <c r="E29" s="46">
        <f>E11</f>
        <v>6510</v>
      </c>
    </row>
    <row r="30" spans="1:6">
      <c r="A30" s="35"/>
      <c r="B30" s="38"/>
      <c r="D30" s="37"/>
      <c r="E30" s="38"/>
    </row>
    <row r="31" spans="1:6">
      <c r="A31" s="35" t="s">
        <v>231</v>
      </c>
      <c r="B31" s="44">
        <v>455</v>
      </c>
      <c r="C31" s="48">
        <f>B31/B29</f>
        <v>6.5486470926885434E-2</v>
      </c>
      <c r="D31" s="45"/>
      <c r="E31" s="44">
        <v>479</v>
      </c>
      <c r="F31" s="48">
        <f>E31/E29</f>
        <v>7.3579109062980028E-2</v>
      </c>
    </row>
    <row r="32" spans="1:6">
      <c r="A32" s="30" t="s">
        <v>217</v>
      </c>
      <c r="B32" s="39"/>
      <c r="C32" s="60"/>
      <c r="D32" s="37"/>
      <c r="E32" s="39"/>
      <c r="F32" s="60"/>
    </row>
    <row r="33" spans="1:6">
      <c r="A33" s="30" t="s">
        <v>219</v>
      </c>
      <c r="B33" s="125">
        <v>-5</v>
      </c>
      <c r="C33" s="60"/>
      <c r="D33" s="37"/>
      <c r="E33" s="57">
        <v>-21</v>
      </c>
      <c r="F33" s="60"/>
    </row>
    <row r="34" spans="1:6">
      <c r="A34" s="30" t="s">
        <v>218</v>
      </c>
      <c r="B34" s="57" t="s">
        <v>134</v>
      </c>
      <c r="C34" s="60"/>
      <c r="D34" s="37"/>
      <c r="E34" s="57">
        <v>-6</v>
      </c>
      <c r="F34" s="60"/>
    </row>
    <row r="35" spans="1:6">
      <c r="A35" s="30" t="s">
        <v>227</v>
      </c>
      <c r="B35" s="125">
        <v>-1</v>
      </c>
      <c r="C35" s="60"/>
      <c r="D35" s="37"/>
      <c r="E35" s="57">
        <v>-2</v>
      </c>
      <c r="F35" s="60"/>
    </row>
    <row r="36" spans="1:6">
      <c r="A36" s="30" t="s">
        <v>228</v>
      </c>
      <c r="B36" s="125">
        <v>-2</v>
      </c>
      <c r="C36" s="60"/>
      <c r="D36" s="37"/>
      <c r="E36" s="125">
        <v>-1</v>
      </c>
      <c r="F36" s="60"/>
    </row>
    <row r="37" spans="1:6" ht="13.5" thickBot="1">
      <c r="A37" s="40" t="s">
        <v>118</v>
      </c>
      <c r="B37" s="128">
        <f>SUM(B31:B36)</f>
        <v>447</v>
      </c>
      <c r="C37" s="48">
        <f>B37/B29</f>
        <v>6.4335060449050088E-2</v>
      </c>
      <c r="D37" s="37"/>
      <c r="E37" s="128">
        <f>SUM(E31:E36)</f>
        <v>449</v>
      </c>
      <c r="F37" s="48">
        <f>E37/E29</f>
        <v>6.8970814132104458E-2</v>
      </c>
    </row>
    <row r="38" spans="1:6" ht="14.25" customHeight="1" thickTop="1">
      <c r="A38" s="58"/>
      <c r="B38" s="58"/>
      <c r="C38" s="58"/>
      <c r="D38" s="58"/>
      <c r="E38" s="58"/>
      <c r="F38" s="58"/>
    </row>
    <row r="39" spans="1:6" ht="14.25" customHeight="1">
      <c r="A39" s="58"/>
      <c r="B39" s="58"/>
      <c r="C39" s="58"/>
      <c r="D39" s="58"/>
      <c r="E39" s="58"/>
      <c r="F39" s="58"/>
    </row>
    <row r="40" spans="1:6">
      <c r="B40" s="31"/>
      <c r="D40" s="31"/>
      <c r="E40" s="31"/>
    </row>
    <row r="41" spans="1:6">
      <c r="B41" s="33"/>
      <c r="C41" s="33" t="s">
        <v>119</v>
      </c>
      <c r="D41" s="33"/>
      <c r="E41" s="33"/>
      <c r="F41" s="33" t="s">
        <v>119</v>
      </c>
    </row>
    <row r="42" spans="1:6" ht="13.5" thickBot="1">
      <c r="A42" s="31" t="s">
        <v>120</v>
      </c>
      <c r="B42" s="34" t="str">
        <f>B9</f>
        <v>FY25</v>
      </c>
      <c r="C42" s="34" t="s">
        <v>66</v>
      </c>
      <c r="D42" s="51"/>
      <c r="E42" s="34" t="str">
        <f>E9</f>
        <v>FY24</v>
      </c>
      <c r="F42" s="34" t="s">
        <v>66</v>
      </c>
    </row>
    <row r="44" spans="1:6">
      <c r="A44" s="35" t="s">
        <v>234</v>
      </c>
      <c r="B44" s="46">
        <f>B11</f>
        <v>6948</v>
      </c>
      <c r="D44" s="36"/>
      <c r="E44" s="46">
        <f>E11</f>
        <v>6510</v>
      </c>
    </row>
    <row r="45" spans="1:6">
      <c r="A45" s="35"/>
      <c r="B45" s="38"/>
      <c r="D45" s="37"/>
      <c r="E45" s="38"/>
    </row>
    <row r="46" spans="1:6">
      <c r="A46" s="35" t="s">
        <v>232</v>
      </c>
      <c r="B46" s="44">
        <v>1709</v>
      </c>
      <c r="C46" s="48">
        <f>B46/B44</f>
        <v>0.24597006332757629</v>
      </c>
      <c r="D46" s="45"/>
      <c r="E46" s="44">
        <v>1568</v>
      </c>
      <c r="F46" s="48">
        <f>E46/E44</f>
        <v>0.24086021505376345</v>
      </c>
    </row>
    <row r="47" spans="1:6">
      <c r="A47" s="30" t="s">
        <v>217</v>
      </c>
      <c r="B47" s="39"/>
      <c r="C47" s="60"/>
      <c r="D47" s="37"/>
      <c r="E47" s="39"/>
      <c r="F47" s="60"/>
    </row>
    <row r="48" spans="1:6">
      <c r="A48" s="30" t="s">
        <v>219</v>
      </c>
      <c r="B48" s="57">
        <v>-56</v>
      </c>
      <c r="C48" s="60"/>
      <c r="D48" s="37"/>
      <c r="E48" s="57">
        <v>-42</v>
      </c>
      <c r="F48" s="60"/>
    </row>
    <row r="49" spans="1:6">
      <c r="A49" s="30" t="s">
        <v>226</v>
      </c>
      <c r="B49" s="38">
        <v>-36</v>
      </c>
      <c r="C49" s="60"/>
      <c r="D49" s="37"/>
      <c r="E49" s="57">
        <v>-28</v>
      </c>
      <c r="F49" s="60"/>
    </row>
    <row r="50" spans="1:6">
      <c r="A50" s="30" t="s">
        <v>227</v>
      </c>
      <c r="B50" s="38">
        <v>-67</v>
      </c>
      <c r="C50" s="60"/>
      <c r="D50" s="37"/>
      <c r="E50" s="57">
        <v>-8</v>
      </c>
      <c r="F50" s="60"/>
    </row>
    <row r="51" spans="1:6">
      <c r="A51" s="30" t="s">
        <v>228</v>
      </c>
      <c r="B51" s="57">
        <v>-14</v>
      </c>
      <c r="C51" s="60"/>
      <c r="D51" s="37"/>
      <c r="E51" s="57">
        <v>-13</v>
      </c>
      <c r="F51" s="60"/>
    </row>
    <row r="52" spans="1:6">
      <c r="A52" s="30" t="s">
        <v>268</v>
      </c>
      <c r="B52" s="57">
        <v>-1</v>
      </c>
      <c r="C52" s="60"/>
      <c r="D52" s="37"/>
      <c r="E52" s="57" t="s">
        <v>134</v>
      </c>
      <c r="F52" s="60"/>
    </row>
    <row r="53" spans="1:6">
      <c r="A53" s="30" t="s">
        <v>233</v>
      </c>
      <c r="B53" s="53">
        <v>-14</v>
      </c>
      <c r="C53" s="60"/>
      <c r="D53" s="37"/>
      <c r="E53" s="57">
        <v>-23</v>
      </c>
      <c r="F53" s="60"/>
    </row>
    <row r="54" spans="1:6" ht="13.5" thickBot="1">
      <c r="A54" s="40" t="s">
        <v>121</v>
      </c>
      <c r="B54" s="128">
        <f>SUM(B46:B53)</f>
        <v>1521</v>
      </c>
      <c r="C54" s="48">
        <f>B54/B44</f>
        <v>0.2189119170984456</v>
      </c>
      <c r="D54" s="37"/>
      <c r="E54" s="128">
        <f>SUM(E46:E53)</f>
        <v>1454</v>
      </c>
      <c r="F54" s="48">
        <f>E54/E44</f>
        <v>0.22334869431643625</v>
      </c>
    </row>
    <row r="55" spans="1:6" ht="13.5" thickTop="1">
      <c r="A55" s="40"/>
      <c r="B55" s="46"/>
      <c r="C55" s="48"/>
      <c r="D55" s="37"/>
      <c r="E55" s="46"/>
      <c r="F55" s="48"/>
    </row>
    <row r="56" spans="1:6">
      <c r="A56" s="40"/>
      <c r="B56" s="46"/>
      <c r="C56" s="48"/>
      <c r="D56" s="37"/>
      <c r="E56" s="46"/>
      <c r="F56" s="48"/>
    </row>
    <row r="57" spans="1:6">
      <c r="B57" s="31"/>
      <c r="D57" s="31"/>
      <c r="E57" s="31"/>
    </row>
    <row r="58" spans="1:6">
      <c r="B58" s="33"/>
      <c r="C58" s="33"/>
      <c r="D58" s="33"/>
      <c r="E58" s="33"/>
      <c r="F58" s="33"/>
    </row>
    <row r="59" spans="1:6" ht="13.5" thickBot="1">
      <c r="A59" s="31" t="s">
        <v>275</v>
      </c>
      <c r="B59" s="34" t="str">
        <f>B27</f>
        <v>FY25</v>
      </c>
      <c r="C59" s="34"/>
      <c r="D59" s="51"/>
      <c r="E59" s="34" t="str">
        <f>E27</f>
        <v>FY24</v>
      </c>
      <c r="F59" s="34"/>
    </row>
    <row r="61" spans="1:6">
      <c r="A61" s="35" t="s">
        <v>273</v>
      </c>
      <c r="B61" s="44">
        <v>-44</v>
      </c>
      <c r="C61" s="48"/>
      <c r="D61" s="45"/>
      <c r="E61" s="44">
        <v>33</v>
      </c>
      <c r="F61" s="48"/>
    </row>
    <row r="62" spans="1:6">
      <c r="A62" s="30" t="s">
        <v>217</v>
      </c>
      <c r="B62" s="39"/>
      <c r="C62" s="60"/>
      <c r="D62" s="37"/>
      <c r="E62" s="39"/>
      <c r="F62" s="60"/>
    </row>
    <row r="63" spans="1:6">
      <c r="A63" s="30" t="s">
        <v>218</v>
      </c>
      <c r="B63" s="39">
        <v>15</v>
      </c>
      <c r="C63" s="60"/>
      <c r="D63" s="37"/>
      <c r="E63" s="99">
        <v>11</v>
      </c>
      <c r="F63" s="60"/>
    </row>
    <row r="64" spans="1:6">
      <c r="A64" s="30" t="s">
        <v>294</v>
      </c>
      <c r="B64" s="57">
        <v>15</v>
      </c>
      <c r="C64" s="60"/>
      <c r="D64" s="37"/>
      <c r="E64" s="57">
        <v>2</v>
      </c>
      <c r="F64" s="60"/>
    </row>
    <row r="65" spans="1:9">
      <c r="A65" s="30" t="s">
        <v>268</v>
      </c>
      <c r="B65" s="53">
        <v>38</v>
      </c>
      <c r="C65" s="60"/>
      <c r="D65" s="37"/>
      <c r="E65" s="57">
        <v>-1</v>
      </c>
      <c r="F65" s="60"/>
    </row>
    <row r="66" spans="1:9">
      <c r="A66" s="30" t="s">
        <v>229</v>
      </c>
      <c r="B66" s="53">
        <v>3</v>
      </c>
      <c r="C66" s="60"/>
      <c r="D66" s="37"/>
      <c r="E66" s="57">
        <v>-7</v>
      </c>
      <c r="F66" s="60"/>
    </row>
    <row r="67" spans="1:9" ht="13.5" thickBot="1">
      <c r="A67" s="40" t="s">
        <v>274</v>
      </c>
      <c r="B67" s="128">
        <f>SUM(B61:B66)</f>
        <v>27</v>
      </c>
      <c r="C67" s="48"/>
      <c r="D67" s="37"/>
      <c r="E67" s="128">
        <f>SUM(E61:E66)</f>
        <v>38</v>
      </c>
      <c r="F67" s="48"/>
    </row>
    <row r="68" spans="1:9" ht="13.5" thickTop="1">
      <c r="A68" s="40"/>
      <c r="B68" s="44"/>
      <c r="C68" s="48"/>
      <c r="D68" s="37"/>
      <c r="E68" s="44"/>
      <c r="F68" s="48"/>
    </row>
    <row r="69" spans="1:9">
      <c r="A69" s="40"/>
      <c r="B69" s="44"/>
      <c r="C69" s="48"/>
      <c r="D69" s="37"/>
      <c r="E69" s="44"/>
      <c r="F69" s="48"/>
    </row>
    <row r="70" spans="1:9" ht="60" customHeight="1">
      <c r="A70" s="162" t="s">
        <v>296</v>
      </c>
      <c r="B70" s="162"/>
      <c r="C70" s="162"/>
      <c r="D70" s="162"/>
      <c r="E70" s="162"/>
      <c r="F70" s="162"/>
      <c r="G70" s="42"/>
      <c r="H70" s="42"/>
      <c r="I70" s="42"/>
    </row>
    <row r="71" spans="1:9" ht="6.75" customHeight="1">
      <c r="E71" s="56"/>
      <c r="G71" s="42"/>
      <c r="H71" s="42"/>
      <c r="I71" s="42"/>
    </row>
    <row r="72" spans="1:9" ht="87" customHeight="1">
      <c r="A72" s="163" t="s">
        <v>109</v>
      </c>
      <c r="B72" s="163"/>
      <c r="C72" s="163"/>
      <c r="D72" s="163"/>
      <c r="E72" s="163"/>
      <c r="F72" s="163"/>
      <c r="G72" s="58"/>
      <c r="H72" s="58"/>
      <c r="I72" s="58"/>
    </row>
    <row r="73" spans="1:9" ht="6.75" customHeight="1">
      <c r="A73" s="59"/>
      <c r="B73" s="59"/>
      <c r="C73" s="59"/>
      <c r="D73" s="59"/>
      <c r="E73" s="42"/>
      <c r="F73" s="42"/>
    </row>
    <row r="74" spans="1:9" ht="44.45" customHeight="1">
      <c r="A74" s="164" t="s">
        <v>67</v>
      </c>
      <c r="B74" s="164"/>
      <c r="C74" s="164"/>
      <c r="D74" s="164"/>
      <c r="E74" s="164"/>
      <c r="F74" s="164"/>
    </row>
    <row r="75" spans="1:9" ht="13.7" customHeight="1">
      <c r="A75" s="165"/>
      <c r="B75" s="165"/>
      <c r="C75" s="165"/>
      <c r="D75" s="165"/>
    </row>
    <row r="76" spans="1:9" ht="32.25" customHeight="1">
      <c r="A76" s="163" t="s">
        <v>276</v>
      </c>
      <c r="B76" s="163"/>
      <c r="C76" s="163"/>
      <c r="D76" s="163"/>
      <c r="E76" s="163"/>
      <c r="F76" s="163"/>
    </row>
    <row r="78" spans="1:9">
      <c r="A78" s="152"/>
      <c r="B78" s="152"/>
      <c r="C78" s="152"/>
      <c r="D78" s="152"/>
      <c r="E78" s="152"/>
      <c r="F78" s="152"/>
    </row>
    <row r="83" spans="1:6">
      <c r="A83" s="161" t="str">
        <f>CONCATENATE(Index!$C$5,Index!$D$5,Index!C18)</f>
        <v>Page 8</v>
      </c>
      <c r="B83" s="161"/>
      <c r="C83" s="161"/>
      <c r="D83" s="161"/>
      <c r="E83" s="161"/>
      <c r="F83" s="161"/>
    </row>
  </sheetData>
  <sheetProtection algorithmName="SHA-512" hashValue="jYTigAZK0qk5k1ADSwP0StUbnz3ObpQzHZ+wv4vDcLskwuWsZYh4HMOr6fwnk8tE6yPcPG4uL7aKLUq+UaluMA==" saltValue="8qJbJdVp90793YUNGVy+ww==" spinCount="100000" sheet="1" objects="1" scenarios="1"/>
  <mergeCells count="12">
    <mergeCell ref="A83:F83"/>
    <mergeCell ref="A1:F1"/>
    <mergeCell ref="A2:F2"/>
    <mergeCell ref="A3:F3"/>
    <mergeCell ref="A4:F4"/>
    <mergeCell ref="A5:F5"/>
    <mergeCell ref="A70:F70"/>
    <mergeCell ref="A72:F72"/>
    <mergeCell ref="A74:F74"/>
    <mergeCell ref="A75:D75"/>
    <mergeCell ref="A76:F76"/>
    <mergeCell ref="A78:F78"/>
  </mergeCells>
  <printOptions horizontalCentered="1"/>
  <pageMargins left="0.7" right="0.7" top="0.75" bottom="0.75" header="0.3" footer="0.3"/>
  <pageSetup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F370967B08EC408F59B7948B498E89" ma:contentTypeVersion="15" ma:contentTypeDescription="Create a new document." ma:contentTypeScope="" ma:versionID="d761c5a505ef1702415b77cc44990783">
  <xsd:schema xmlns:xsd="http://www.w3.org/2001/XMLSchema" xmlns:xs="http://www.w3.org/2001/XMLSchema" xmlns:p="http://schemas.microsoft.com/office/2006/metadata/properties" xmlns:ns1="http://schemas.microsoft.com/sharepoint/v3" xmlns:ns2="ef0008d4-0d68-4a0b-b912-f4dd39585876" xmlns:ns3="231cc123-a997-4481-bc94-c7e257f9028b" targetNamespace="http://schemas.microsoft.com/office/2006/metadata/properties" ma:root="true" ma:fieldsID="1b72dcc2f213c12b4403da58699ed928" ns1:_="" ns2:_="" ns3:_="">
    <xsd:import namespace="http://schemas.microsoft.com/sharepoint/v3"/>
    <xsd:import namespace="ef0008d4-0d68-4a0b-b912-f4dd39585876"/>
    <xsd:import namespace="231cc123-a997-4481-bc94-c7e257f902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0008d4-0d68-4a0b-b912-f4dd39585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1cc123-a997-4481-bc94-c7e257f902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customXml/itemProps2.xml><?xml version="1.0" encoding="utf-8"?>
<ds:datastoreItem xmlns:ds="http://schemas.openxmlformats.org/officeDocument/2006/customXml" ds:itemID="{95C4A651-7BFA-4FAF-B5D5-D6A19DEB242A}"/>
</file>

<file path=customXml/itemProps3.xml><?xml version="1.0" encoding="utf-8"?>
<ds:datastoreItem xmlns:ds="http://schemas.openxmlformats.org/officeDocument/2006/customXml" ds:itemID="{5BB08CF3-38D4-4C32-8D14-560DE915D859}">
  <ds:schemaRefs>
    <ds:schemaRef ds:uri="http://schemas.microsoft.com/sharepoint/v3/contenttype/forms"/>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Index</vt:lpstr>
      <vt:lpstr>P&amp;L</vt:lpstr>
      <vt:lpstr>Balance Sheet</vt:lpstr>
      <vt:lpstr>Cash Flow</vt:lpstr>
      <vt:lpstr>LDG</vt:lpstr>
      <vt:lpstr>ACG</vt:lpstr>
      <vt:lpstr>AMG</vt:lpstr>
      <vt:lpstr>Non-GAAP GM_RD_SGA__OI Rec(QTD)</vt:lpstr>
      <vt:lpstr>Non-GAAP GM_RD_SGA__OI Rec(YTD)</vt:lpstr>
      <vt:lpstr>Non-GAAP OM (QTD)</vt:lpstr>
      <vt:lpstr>Non-GAAP OM (YTD)</vt:lpstr>
      <vt:lpstr>Net Income &amp; EPS Trend</vt:lpstr>
      <vt:lpstr>Core Revenue by Segment (QTD)</vt:lpstr>
      <vt:lpstr>Core Revenue by Segment (YTD)</vt:lpstr>
      <vt:lpstr>Core Revenue by Region (QTD)</vt:lpstr>
      <vt:lpstr>Core Revenue by Region (YTD)</vt:lpstr>
      <vt:lpstr>Core Revenue by Market (QTD)</vt:lpstr>
      <vt:lpstr>Core Revenue by Market (YTD)</vt:lpstr>
      <vt:lpstr>Net Debt to Adj EBITDA Ratio</vt:lpstr>
      <vt:lpstr>'Balance Sheet'!Print_Area</vt:lpstr>
      <vt:lpstr>'Cash Flow'!Print_Area</vt:lpstr>
      <vt:lpstr>Index!Print_Area</vt:lpstr>
      <vt:lpstr>LDG!Print_Area</vt:lpstr>
      <vt:lpstr>'Net Income &amp; EPS Trend'!Print_Area</vt:lpstr>
      <vt:lpstr>'Non-GAAP OM (QTD)'!Print_Area</vt:lpstr>
      <vt:lpstr>'Non-GAAP OM (YTD)'!Print_Area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2025-11-13T08:26:51Z</cp:lastPrinted>
  <dcterms:created xsi:type="dcterms:W3CDTF">2013-08-09T21:32:29Z</dcterms:created>
  <dcterms:modified xsi:type="dcterms:W3CDTF">2025-11-17T20:09:36Z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0x01010049F370967B08EC408F59B7948B498E89</vt:lpwstr>
  </property>
</Properties>
</file>