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12004651\Downloads\"/>
    </mc:Choice>
  </mc:AlternateContent>
  <xr:revisionPtr revIDLastSave="0" documentId="13_ncr:1_{D4546110-4B5C-4CB4-A53E-26D6770066DB}" xr6:coauthVersionLast="47" xr6:coauthVersionMax="47" xr10:uidLastSave="{00000000-0000-0000-0000-000000000000}"/>
  <bookViews>
    <workbookView xWindow="-120" yWindow="-120" windowWidth="29040" windowHeight="15720" tabRatio="746" xr2:uid="{D83B8C15-146E-41DE-9529-9A8A9C3C0490}"/>
  </bookViews>
  <sheets>
    <sheet name="Summary" sheetId="2" r:id="rId1"/>
    <sheet name="Location" sheetId="3" r:id="rId2"/>
    <sheet name="Status" sheetId="4" r:id="rId3"/>
    <sheet name="Construction Method" sheetId="6" r:id="rId4"/>
    <sheet name="Consequence Classification" sheetId="5" r:id="rId5"/>
    <sheet name="Concordance Table" sheetId="10" r:id="rId6"/>
    <sheet name="All Dams_Complete" sheetId="1" r:id="rId7"/>
    <sheet name="SASB EM-MM-540a.1" sheetId="7" r:id="rId8"/>
  </sheets>
  <definedNames>
    <definedName name="query__9" localSheetId="6" hidden="1">'All Dams_Complete'!$A$1:$AE$78</definedName>
    <definedName name="query__9" localSheetId="7" hidden="1">'SASB EM-MM-540a.1'!$A$1:$L$80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C28" i="2" s="1"/>
  <c r="B27" i="2"/>
  <c r="C27" i="2" s="1"/>
  <c r="B14" i="2"/>
  <c r="B13" i="2"/>
  <c r="B3" i="2"/>
  <c r="C12" i="2" s="1"/>
  <c r="B18" i="2"/>
  <c r="C18" i="2" s="1"/>
  <c r="B19" i="2"/>
  <c r="C19" i="2" s="1"/>
  <c r="B20" i="2"/>
  <c r="B21" i="2"/>
  <c r="B22" i="2"/>
  <c r="B11" i="2"/>
  <c r="B12" i="2"/>
  <c r="B8" i="2"/>
  <c r="B7" i="2"/>
  <c r="C7" i="2" s="1"/>
  <c r="B6" i="2"/>
  <c r="C6" i="2" s="1"/>
  <c r="C8" i="2" l="1"/>
  <c r="C11" i="2"/>
  <c r="C22" i="2"/>
  <c r="C21" i="2"/>
  <c r="C20" i="2"/>
  <c r="C13" i="2"/>
  <c r="C14" i="2"/>
  <c r="B23" i="2"/>
  <c r="C23"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9)" type="5" refreshedVersion="8" deleted="1" saveData="1">
    <dbPr connection="" command="" commandType="5"/>
  </connection>
</connections>
</file>

<file path=xl/sharedStrings.xml><?xml version="1.0" encoding="utf-8"?>
<sst xmlns="http://schemas.openxmlformats.org/spreadsheetml/2006/main" count="2919" uniqueCount="737">
  <si>
    <t>Column1</t>
  </si>
  <si>
    <t xml:space="preserve">Summary Information at </t>
  </si>
  <si>
    <t>Status - All Facilities</t>
  </si>
  <si>
    <t>Number</t>
  </si>
  <si>
    <t>Percentage</t>
  </si>
  <si>
    <t>Active</t>
  </si>
  <si>
    <t>Inactive</t>
  </si>
  <si>
    <t>Reclaimed/Closed</t>
  </si>
  <si>
    <t>Construction Method - All Facilities</t>
  </si>
  <si>
    <t>Upstream</t>
  </si>
  <si>
    <t>Downstream</t>
  </si>
  <si>
    <t>Centerline</t>
  </si>
  <si>
    <t>Consequence Classification - All Facilities</t>
  </si>
  <si>
    <t>Low</t>
  </si>
  <si>
    <t>Significant</t>
  </si>
  <si>
    <t>High</t>
  </si>
  <si>
    <t>Very High</t>
  </si>
  <si>
    <t>Extreme</t>
  </si>
  <si>
    <t>Location - All Facilities</t>
  </si>
  <si>
    <t>This concordance table assists the user in identifying where requested or required disclosure information for the Church of England, SASB, and GISTM can be found within the Tailings Inventory, and provides commentary on Newmont's interpretation of the respective disclosure requirement, where applicable.</t>
  </si>
  <si>
    <t>All fields are completed with best available information as at the date of the latest update.</t>
  </si>
  <si>
    <t>Disclosure Requests / Requirements</t>
  </si>
  <si>
    <t>Newmont Tailings Inventory</t>
  </si>
  <si>
    <t>Church of England letter “Re: Urgent request for information concerning tailings dam management” dated 5 April 2019</t>
  </si>
  <si>
    <t>SASB METALS &amp; MINING Sustainability Accounting Standard dated December 2021</t>
  </si>
  <si>
    <t>GISTM Principle 15</t>
  </si>
  <si>
    <t>Inventory Field(s)</t>
  </si>
  <si>
    <t>Comment</t>
  </si>
  <si>
    <t>Column2</t>
  </si>
  <si>
    <t>Column3</t>
  </si>
  <si>
    <t>Column4</t>
  </si>
  <si>
    <t>Column5</t>
  </si>
  <si>
    <t>Column6</t>
  </si>
  <si>
    <t>Column7</t>
  </si>
  <si>
    <t>Column8</t>
  </si>
  <si>
    <t>Column9</t>
  </si>
  <si>
    <t>Column10</t>
  </si>
  <si>
    <t>Q1</t>
  </si>
  <si>
    <t>"Tailings Facility" Name/identifier</t>
  </si>
  <si>
    <t>Please identify every tailings storage facility and identify if there are multiple dams (saddle or secondary dams) within that facility. Please provide details of these within question 20.</t>
  </si>
  <si>
    <t>(a)
(b)</t>
  </si>
  <si>
    <t>Facility name
Location</t>
  </si>
  <si>
    <t>The entity shall provide the name or other identifier used by the entity for the facility.
Location shall include country.</t>
  </si>
  <si>
    <t>15.1 B-1</t>
  </si>
  <si>
    <t>A description of the tailings facility</t>
  </si>
  <si>
    <t>Facility
Site</t>
  </si>
  <si>
    <t xml:space="preserve">Taken together, these fields provide the unique identifier for the facility. </t>
  </si>
  <si>
    <t>Q2</t>
  </si>
  <si>
    <t>Location</t>
  </si>
  <si>
    <t>Please provide Long/Lat coordinates</t>
  </si>
  <si>
    <t>Latitude
Longitude</t>
  </si>
  <si>
    <t>Taken together, these fields provide the coordinates for the facility.</t>
  </si>
  <si>
    <t>Q3</t>
  </si>
  <si>
    <t>Ownership</t>
  </si>
  <si>
    <t>Please specify: Owned and Operated, Subsidiary, JV, NOJV, as of March 2019</t>
  </si>
  <si>
    <t>(c)</t>
  </si>
  <si>
    <t>Ownership status</t>
  </si>
  <si>
    <t>Ownership status shall indicate whether the entity is the operator of the facility. The definition of an operator shall be consistent with that provided in the GISTM.</t>
  </si>
  <si>
    <t>Ownership
NOJV Entity</t>
  </si>
  <si>
    <t>Ownership is indicated as one of:
Owned and Operated
NOJV (non-operated joint venture)
For NOJV, the operating entity is indicated in field “NOJV Entity”. Details for NOJV facilities are adopted from latest disclosures of the NOJV Entity at the time of publication. The latest disclosures for NOJV facilities should be accessed via the NOJV Entity.
As a result of the Newcrest acquisition, Newmont is a shareholder of Lundin Gold Inc. Lundin Gold Inc. has a single operation in Ecuador, the Fruta Del Norte mine. Being an equity investment, Newmont does not exercise control over the operation, therefore, we have not included the tailings storage facility at this operation within our inventory.</t>
  </si>
  <si>
    <t>Q4</t>
  </si>
  <si>
    <t>Status</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</si>
  <si>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</si>
  <si>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(d)</t>
  </si>
  <si>
    <t>Operational status</t>
  </si>
  <si>
    <t>The entity shall disclose the operational status of its facilities (e.g., active, inactive—under maintenance, closed, etc.).</t>
  </si>
  <si>
    <t>Status is indicated as one of: 
Active (includes operating facilities)
Inactive (includes facilities that are in care and maintenance or progressing to closure but not yet closed and facilities that are under construction but not active)
Reclaimed/Closed</t>
  </si>
  <si>
    <t>Q5</t>
  </si>
  <si>
    <t>Date of initial operation</t>
  </si>
  <si>
    <t>Date of Initial Operation (yyyy)</t>
  </si>
  <si>
    <t xml:space="preserve">For facilities where the date is uncertain, an estimated date has been provided or “Unknown” is indicated. </t>
  </si>
  <si>
    <t>Q6</t>
  </si>
  <si>
    <t>Is the Dam currently operated or closed as per currently approved design?</t>
  </si>
  <si>
    <t>Yes/No. If 'No', more information can be provided in the answer to Q20</t>
  </si>
  <si>
    <t>Is the Dam currently operated or closed as per currently approved design, and within design intent?</t>
  </si>
  <si>
    <t xml:space="preserve">Where “Unknown” or “No” are indicated, additional details, where available, are provided in field “Any other relevant information and supporting documentation?” </t>
  </si>
  <si>
    <t>Q7</t>
  </si>
  <si>
    <t>Raising method</t>
  </si>
  <si>
    <t>Note: Upstream, Centerline, Modified Centerline, Downstream, Landform, Other.</t>
  </si>
  <si>
    <t>(e)</t>
  </si>
  <si>
    <t>Construction method</t>
  </si>
  <si>
    <t>The entity shall disclose the construction method of the facility. The entity shall disclose the construction method as "downstream", "upstream", or "centreline", consistent with the definitions provided by the International Council on Mining and Metals (ICMM). If the construction method does not match any of these definitions, the entity shall disclose "other" and provide a brief description.</t>
  </si>
  <si>
    <t>Raise Methodology</t>
  </si>
  <si>
    <t xml:space="preserve">Construction methodology is indicated as one of:
Centerline
Downstream
N/A (includes filtered tailings, in pit, and below grade facilities, and surface facilities without structures)
Other (includes multiple methods)
Upstream
The predominant construction/raise methodology is reported. </t>
  </si>
  <si>
    <t>Q8</t>
  </si>
  <si>
    <t>Current Maximum Height</t>
  </si>
  <si>
    <t>Note: Please disclose in metres</t>
  </si>
  <si>
    <t>15.1 B-1
15.1 B-5</t>
  </si>
  <si>
    <t>Current Height (m)
Planned Maximum Dam Height (m)</t>
  </si>
  <si>
    <t>Height of the primary dam is disclosed from lowest point of the toe to the highest point of the crest.</t>
  </si>
  <si>
    <t>Q9</t>
  </si>
  <si>
    <t>Current Tailings Storage Impoundment Volume</t>
  </si>
  <si>
    <t>Note: (m3 as of March 2019)</t>
  </si>
  <si>
    <t>Current Tailings Storage Impoundment Volume (m3)</t>
  </si>
  <si>
    <t>Where available, the current volume of deposited tailings is disclosed; where not available, an estimated volume of deposited tailings is disclosed.
This volume excludes any reclaim pond volume.</t>
  </si>
  <si>
    <t>(g)</t>
  </si>
  <si>
    <t>Current amount of tailings stored</t>
  </si>
  <si>
    <t>The entity shall disclose the amount of tailings stored in the facility as of the end of the reporting period, in metric tons.</t>
  </si>
  <si>
    <t>Current Tailings Stored (t)</t>
  </si>
  <si>
    <t>Where available, the current mass of deposited tailings is disclosed; where not available, an estimated mass of deposited tailings is disclosed.
This mass excludes any reclaim pond volume.</t>
  </si>
  <si>
    <t>Q10</t>
  </si>
  <si>
    <t>Planned Tailings Storage Impoundment Volume in 5 years time.</t>
  </si>
  <si>
    <t>(m3 as planned for January 2024)</t>
  </si>
  <si>
    <t>Planned Tailings Storage Impoundment Volume in 5 years (m3)</t>
  </si>
  <si>
    <t>The planned tailings deposition volume is disclosed at five years from the latest update. If the same volume is shown no additional tailings deposition is planned. For facilities with Unknown current tailings storage impoundment volume in field “COE Q9 Current Tailings Storage Impoundment Volume (m3)”, ”No Change" designates that there is not additional tailings deposition planned. 
This volume excludes any reclaim pond volume.</t>
  </si>
  <si>
    <t>(f)</t>
  </si>
  <si>
    <t>Maximum permitted storage capacity</t>
  </si>
  <si>
    <t>The entity shall disclose the maximum permitted storage capacity of the facility, in metric tons.</t>
  </si>
  <si>
    <t>Maximum Permitted Storage Capacity (Mt)</t>
  </si>
  <si>
    <t xml:space="preserve">The maximum permitted storage capacity is disclosed as mass of deposited tailings. </t>
  </si>
  <si>
    <t>Q11</t>
  </si>
  <si>
    <t>Most recent Independent Expert Review</t>
  </si>
  <si>
    <t>(date) For this question we take ‘Independent’ to mean a suitably qualified individual or team, external to the Operation, that does not direct the design or construction work for that facility.</t>
  </si>
  <si>
    <t>Most Recent Independent Review-ITRB (mm/dd/yyyy)</t>
  </si>
  <si>
    <t xml:space="preserve">If blank, date of most recent independent review is unknown. </t>
  </si>
  <si>
    <t>(i)</t>
  </si>
  <si>
    <t>Date of most recent independent technical review</t>
  </si>
  <si>
    <t>The entity shall disclose the date of the most recent independent technical review of the facility conducted in accordance with Requirement 10.6 of the GISTM. A review is considered independent when conducted by third parties who are not and have not been directly involved with the design or operation of the facility.</t>
  </si>
  <si>
    <t>15.1 B-9</t>
  </si>
  <si>
    <t>Dates of most recent and next independent reviews</t>
  </si>
  <si>
    <t>Most Recent Independent Review-DSR (mm/dd/yyyy)
Next Planned Independent Review-DSR (yyyy)</t>
  </si>
  <si>
    <t xml:space="preserve">If blank, date of most recent independent review is unknown or date of next planned review is pending scheduling, not planned, or unknown. </t>
  </si>
  <si>
    <t>(j)</t>
  </si>
  <si>
    <t>Material findings</t>
  </si>
  <si>
    <t>The entity shall disclose whether the most recent independent technical review resulted in material findings related to safety of the facility. The definition of material findings shall be consistent with that provided in the GISTM, where the criteria for what is material is to be defined by the entity, subject to the provisions of local regulations, and evaluated as part of any audit or external assessment that may be conducted on implementation. The entity shall state either “Yes” or “No.” For facilities where the entity has responded "Yes", the entity may provide a summary of the material findings in addition to the inventory table. For facilities where an independent technical review was not conducted, the entity shall state “N/A.” </t>
  </si>
  <si>
    <t>15.1 B-6</t>
  </si>
  <si>
    <t>A summary of material findings of annual performance reviews and DSR, including implementation of mitigation measures to reduce risk to ALARP</t>
  </si>
  <si>
    <t>N/A</t>
  </si>
  <si>
    <t xml:space="preserve">This information is provided in our Tailings Storage Facility Disclosures report available on our website. </t>
  </si>
  <si>
    <t>(k)</t>
  </si>
  <si>
    <t>Mitigation measures</t>
  </si>
  <si>
    <t>If the entity has disclosed "Yes" regarding material findings, the entity shall disclose whether mitigation measures have been implemented to reduce risk to a level as low as reasonably practicable (ALARP). The definition of ALARP shall be consistent with that provided in the GISTM. The entity shall state either “Yes” or “No.” For facilities where the entity has responded "Yes", the entity may provide a summary of the relevant mitigation measures in addition to the inventory table. </t>
  </si>
  <si>
    <t>Q12</t>
  </si>
  <si>
    <t>Do you have full and complete relevant engineering records including design, construction, operation, maintenance, and/or closure?</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</si>
  <si>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</si>
  <si>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"Yes" responses indicate that sufficient information is available to assess the dam safety. For "No" responses, additional information is provided under “Any other relevant information and supporting documentation.”</t>
  </si>
  <si>
    <t>Q13</t>
  </si>
  <si>
    <t>What is your hazard categorisation of this facility, based on the consequence of failure?</t>
  </si>
  <si>
    <t>(h)</t>
  </si>
  <si>
    <t>Consequence classification</t>
  </si>
  <si>
    <t>The entity shall disclose the consequence classification of the facility in accordance with Requirement 4.1 of the GISTM.</t>
  </si>
  <si>
    <t>15.1 B-2
15.1 B-1</t>
  </si>
  <si>
    <t>The Consequence Classification
A description of the tailings facility</t>
  </si>
  <si>
    <t>Consequence Classification</t>
  </si>
  <si>
    <t>Consequence classifications are provided for the planned ultimate configuration of the dam, and for the dam with the highest consequence classification for facilities with multiple dams.
N/A designates that the hazard classification is not applicable (i.e. below ground, filtered dry stack or in-pit deposition). 
Unknown designates that consequence classification has not been completed.</t>
  </si>
  <si>
    <t>Q14</t>
  </si>
  <si>
    <t>What guideline do you follow for the classification system?</t>
  </si>
  <si>
    <t>15.1 B-2</t>
  </si>
  <si>
    <t>Classification System</t>
  </si>
  <si>
    <t xml:space="preserve">Consequence classifications are per the Global Industry Standard for Tailings Management (GISTM), the Canadian Dam Association (CDA) including both CDA 2013 and current methods, or Australia National Commission for Large Dams (ANCOLD). Newmont is transitioning all consequence classifications to GISTM. </t>
  </si>
  <si>
    <t>Q15</t>
  </si>
  <si>
    <t>Has this facility, at any point in its history, failed to be confirmed or certified as stable, or experienced notable stability concerns, as identified by an independent engineer (even if later certified as stable by the same or a different firm).</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</si>
  <si>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</si>
  <si>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Has this facility, at any point in its history, failed to be confirmed or certified as stable, as per the design criteria and requirements in place, by an independent engineer?</t>
  </si>
  <si>
    <t xml:space="preserve">Not being certified/confirmed as stable is assumed to be where a noted deficiency is deemed sufficiently significant to trigger a catastrophic failure of the facility. </t>
  </si>
  <si>
    <t>Q16</t>
  </si>
  <si>
    <t>Do you have internal/in house engineering specialist oversight of this facility? Or do you have external engineering support for this purpose?</t>
  </si>
  <si>
    <t>Note: Answers may be "Both".</t>
  </si>
  <si>
    <t>Response is indicated as one of:
Internal
External
Internal and External</t>
  </si>
  <si>
    <t>Q17</t>
  </si>
  <si>
    <t>Has a formal analysis of the downstream impact on communities, ecosystems and critical infrastructure in the event of catastrophic failure been undertaken and to reflect final conditions? If so, when did this assessment take place?</t>
  </si>
  <si>
    <t>Note: Please answer 'yes' or 'no', and if 'yes', provide a date.</t>
  </si>
  <si>
    <t>Formal analysis of the downstream impact on communities, ecosystems and critical infrastructure in the event of catastrophic failure?</t>
  </si>
  <si>
    <t>Response is indicated as:
Yes, date of most recent formal analysis
In progress (indicated where analysis was in progress at the time of reporting)
No
N/A
Unknown (indicated for several Barrick NOJV reclaimed/closed facilities for which formal analyses may not have been or were not completed available engineering records)</t>
  </si>
  <si>
    <t xml:space="preserve">l) </t>
  </si>
  <si>
    <t>Site-specific EPRP</t>
  </si>
  <si>
    <t>The entity shall disclose whether a site-specific EPRP is in place in accordance with Requirements 13.1 and 13.2 of the GISTM. 2.12.1 The definition of EPRP shall be consistent with that provided in the GISTM. 2.12.2 The entity shall state either “Yes” or “No.”</t>
  </si>
  <si>
    <t>Site-specific ERP</t>
  </si>
  <si>
    <t>Response is indicated as one of:
Yes
No
If blank, status is unknown</t>
  </si>
  <si>
    <t>Q18</t>
  </si>
  <si>
    <t>Is there a) a closure plan in place for this dam, and b) does it include long term monitoring?</t>
  </si>
  <si>
    <t>Please answer both parts of this question (e.g. Yes and Yes)</t>
  </si>
  <si>
    <t>Response is indicated as one of:
Yes and Yes
Yes and No
No and No
No and Yes</t>
  </si>
  <si>
    <t>Q19</t>
  </si>
  <si>
    <t>Have you, or do you plan to assess your tailings facilities against the impact of more regular extreme weather events as a result of climate change, e.g. over the next two years?</t>
  </si>
  <si>
    <t>(Yes or No)</t>
  </si>
  <si>
    <t>Have you, or do you plan to assess your tailings facilities against the impact of more regular extreme weather events as a result of climate change?</t>
  </si>
  <si>
    <t>Response is indicated as one of:
Yes
No</t>
  </si>
  <si>
    <t>Q20</t>
  </si>
  <si>
    <t xml:space="preserve">Any other relevant information and supporting documentation. </t>
  </si>
  <si>
    <t>Note: this may include links to annual report disclosures, further information in the public domain, guidelines or reports etc. Please state if you have omitted any other exposure to tailings facilities through any joint ventures you may have.</t>
  </si>
  <si>
    <t>Any other relevant information and supporting documentation?</t>
  </si>
  <si>
    <t xml:space="preserve">Information provided in this field serves to elaborate the responses to other disclosure requests. </t>
  </si>
  <si>
    <t>15.1 A-1</t>
  </si>
  <si>
    <t>A plain language summary of the rationale for the basis of the design and site selected as per the multi-criteria alternatives analysis, impact assessments, and mitigation plans</t>
  </si>
  <si>
    <t>15.1 A-2</t>
  </si>
  <si>
    <t>The Consequence Classification</t>
  </si>
  <si>
    <t>15.1 B-3</t>
  </si>
  <si>
    <t>A summary of risk assessment findings relevant to the tailings facility</t>
  </si>
  <si>
    <t>15.1 B-4</t>
  </si>
  <si>
    <t>A summary of impact assessments and of human exposure 
and vulnerability to tailings facility credible flow failure scenarios</t>
  </si>
  <si>
    <t>15.1 B-7</t>
  </si>
  <si>
    <t>A summary of material findings of the environmental and social monitoring programme including implementation of mitigation measures</t>
  </si>
  <si>
    <t>15.1 B-8</t>
  </si>
  <si>
    <t>A summary version of the tailings facility EPRP for facilities that have a credible failure mode(s) that could lead to a flow failure event</t>
  </si>
  <si>
    <t>15.1 B-10</t>
  </si>
  <si>
    <t>Annual confirmation that the Operator has adequate financial capacity (including insurance to the extent commercially reasonable) to cover estimated costs of planned closure, early closure, reclamation, and post-closure of the tailings facility and its appurtenant structures</t>
  </si>
  <si>
    <t>Facility</t>
  </si>
  <si>
    <t>Site</t>
  </si>
  <si>
    <t>Latitude</t>
  </si>
  <si>
    <t>Longitude</t>
  </si>
  <si>
    <t>NOJV Entity</t>
  </si>
  <si>
    <t>Date of Initial Operation</t>
  </si>
  <si>
    <t>Current Height (m)</t>
  </si>
  <si>
    <t>Planned Maximum Dam Height (m)</t>
  </si>
  <si>
    <t>Current Tailings Stored (Mt)</t>
  </si>
  <si>
    <t>Most Recent Independent Review-DSR (mm/dd/yyyy)</t>
  </si>
  <si>
    <t>Next Planned Independent Review-DSR (mm/dd/yyyy)</t>
  </si>
  <si>
    <t xml:space="preserve">Date formal analysis of downstream impact </t>
  </si>
  <si>
    <t>Region</t>
  </si>
  <si>
    <t>Ownership is indicated as one of: 
Owned and Operated
NOJV
NOJV is non-operated joint venture. 
For NOJV, the operating entity is indicated in field “NOJV Entity”. Details for NOJV facilities are adopted from latest disclosures of the NOJV Entity at the time of publication. The latest disclosures for NOJV facilities should be accessed via the NOJV Entity.</t>
  </si>
  <si>
    <t xml:space="preserve">Status is indicated as one of: 
Active
Inactive
Reclaimed/Closed
Active includes operating facilities.
Inactive includes facilities that are in care and maintenance or progressing to closure but not yet closed and facilities that are under construction but not active.  </t>
  </si>
  <si>
    <t xml:space="preserve">If blank, date of most next planned review is pending scheduling, not planned or unknown. </t>
  </si>
  <si>
    <t xml:space="preserve">Consequence classifications are provided for the planned ultimate configuration of the dam, and for the dam with the highest consequence classification for facilities with multiple dams.
N/A designates that the hazard classification is not applicable (i.e. below ground, filtered dry stack or in-pit deposition). 
Unknown designates that consequence classification has not been completed. </t>
  </si>
  <si>
    <t>Presa de Jales</t>
  </si>
  <si>
    <t>Penasquito, Zacatecas, Mexico</t>
  </si>
  <si>
    <t>Owned and Operated</t>
  </si>
  <si>
    <t>Newmont</t>
  </si>
  <si>
    <t>2009</t>
  </si>
  <si>
    <t>Yes</t>
  </si>
  <si>
    <t>113</t>
  </si>
  <si>
    <t>130</t>
  </si>
  <si>
    <t>345 million</t>
  </si>
  <si>
    <t>517.5</t>
  </si>
  <si>
    <t>460 million</t>
  </si>
  <si>
    <t>750</t>
  </si>
  <si>
    <t>10/16/2028</t>
  </si>
  <si>
    <t>10/31/2025</t>
  </si>
  <si>
    <t>GISTM</t>
  </si>
  <si>
    <t>No</t>
  </si>
  <si>
    <t>Internal and External</t>
  </si>
  <si>
    <t>10/01/2021</t>
  </si>
  <si>
    <t>Yes and Yes</t>
  </si>
  <si>
    <t>Americas-Mexico</t>
  </si>
  <si>
    <t>Ahafo South TSF</t>
  </si>
  <si>
    <t>Ahafo South, Ghana, Africa</t>
  </si>
  <si>
    <t>2006</t>
  </si>
  <si>
    <t>44</t>
  </si>
  <si>
    <t>48</t>
  </si>
  <si>
    <t>106 million</t>
  </si>
  <si>
    <t>146</t>
  </si>
  <si>
    <t>139 million</t>
  </si>
  <si>
    <t>190</t>
  </si>
  <si>
    <t>03/11/2028</t>
  </si>
  <si>
    <t>08/22/2025</t>
  </si>
  <si>
    <t>03/15/2023</t>
  </si>
  <si>
    <t>AAP-Ghana</t>
  </si>
  <si>
    <t>Carlin, James Creek</t>
  </si>
  <si>
    <t>Carlin, Nevada, USA</t>
  </si>
  <si>
    <t>NOJV</t>
  </si>
  <si>
    <t>Barrick</t>
  </si>
  <si>
    <t>1985</t>
  </si>
  <si>
    <t>54</t>
  </si>
  <si>
    <t xml:space="preserve"> million</t>
  </si>
  <si>
    <t>34</t>
  </si>
  <si>
    <t>51</t>
  </si>
  <si>
    <t>01/01/2026</t>
  </si>
  <si>
    <t>10/01/2023</t>
  </si>
  <si>
    <t>Americas-United States of America</t>
  </si>
  <si>
    <t>Tailings are currently being mined and relocated to JC Dry Stack and Mill 5/6 Central TSFs to facilitate adjacent open pit expansion. After the mining activities which impact the facility are complete, the facility will be sloped, covered, and seeded to form a stable landform. 
https://s25.q4cdn.com/322814910/files/doc_downloads/gistm/Carlin-James-Creek-TSF_GISTM_Principle15_2025_Final.pdf</t>
  </si>
  <si>
    <t>Carlin, Rain (Mill 3)</t>
  </si>
  <si>
    <t>1987</t>
  </si>
  <si>
    <t>40</t>
  </si>
  <si>
    <t>5</t>
  </si>
  <si>
    <t>10/01/2024</t>
  </si>
  <si>
    <t>05/01/2008</t>
  </si>
  <si>
    <t>https://s25.q4cdn.com/322814910/files/doc_downloads/gistm/Carlin-Rain-TSF_GISTM_Principle15_2025_Final.pdf</t>
  </si>
  <si>
    <t>Carlin, Mill 4/2</t>
  </si>
  <si>
    <t>1993</t>
  </si>
  <si>
    <t>50</t>
  </si>
  <si>
    <t>11</t>
  </si>
  <si>
    <t>15</t>
  </si>
  <si>
    <t>06/01/2008</t>
  </si>
  <si>
    <t>https://s25.q4cdn.com/322814910/files/doc_downloads/gistm/Carlin-Mill-4-2-TSF_GISTM_Principle15_2025_Final.pdf</t>
  </si>
  <si>
    <t>Carlin, Mill 5/6 Central</t>
  </si>
  <si>
    <t>1992</t>
  </si>
  <si>
    <t>69</t>
  </si>
  <si>
    <t>83.8</t>
  </si>
  <si>
    <t>million</t>
  </si>
  <si>
    <t>118</t>
  </si>
  <si>
    <t>https://s25.q4cdn.com/322814910/files/doc_downloads/gistm/Carlin-Mill-5-6-Central-TSF_GISTM_Principle15_2025_Final.pdf</t>
  </si>
  <si>
    <t>Carlin, Mill 5/6 East</t>
  </si>
  <si>
    <t>2019</t>
  </si>
  <si>
    <t>62</t>
  </si>
  <si>
    <t>18</t>
  </si>
  <si>
    <t>112</t>
  </si>
  <si>
    <t>https://s25.q4cdn.com/322814910/files/doc_downloads/gistm/Carlin-Mill-5-6-East-TSF_GISTM_Principle15_2025_Final.pdf</t>
  </si>
  <si>
    <t>Carlin, Mill 5/6 West</t>
  </si>
  <si>
    <t>102</t>
  </si>
  <si>
    <t>55</t>
  </si>
  <si>
    <t>60</t>
  </si>
  <si>
    <t>https://s25.q4cdn.com/322814910/files/doc_downloads/gistm/Carlin-Mill-5-6-West-TSF_GISTM_Principle15_2025_Final.pdf</t>
  </si>
  <si>
    <t>Cell 4</t>
  </si>
  <si>
    <t>Cortez, Nevada, USA</t>
  </si>
  <si>
    <t>2013</t>
  </si>
  <si>
    <t>81</t>
  </si>
  <si>
    <t>61</t>
  </si>
  <si>
    <t>04/01/2018</t>
  </si>
  <si>
    <t>https://s25.q4cdn.com/322814910/files/doc_downloads/gistm/Cortez_Cell-4-TSF_GISTM_Principle15_2025_Final.pdf</t>
  </si>
  <si>
    <t>TA 1-3</t>
  </si>
  <si>
    <t>1969</t>
  </si>
  <si>
    <t>Unknown</t>
  </si>
  <si>
    <t>7.5</t>
  </si>
  <si>
    <t>5.6 million</t>
  </si>
  <si>
    <t>Facility Designated in Safe Closure</t>
  </si>
  <si>
    <t>TA 4-5</t>
  </si>
  <si>
    <t>1974</t>
  </si>
  <si>
    <t>10</t>
  </si>
  <si>
    <t>1.8 million</t>
  </si>
  <si>
    <t>TA 7</t>
  </si>
  <si>
    <t>1994</t>
  </si>
  <si>
    <t>17</t>
  </si>
  <si>
    <t>3</t>
  </si>
  <si>
    <t>https://s25.q4cdn.com/322814910/files/doc_downloads/gistm/Cortez_TA-7-TSF_GISTM_Principle15_2025_Final.pdf</t>
  </si>
  <si>
    <t>Interlake Tailings Facility</t>
  </si>
  <si>
    <t>Golden Giant, Ontario, Canada</t>
  </si>
  <si>
    <t>1984</t>
  </si>
  <si>
    <t>12.6 million</t>
  </si>
  <si>
    <t>15.3</t>
  </si>
  <si>
    <t>01/01/2027</t>
  </si>
  <si>
    <t>12/31/2025</t>
  </si>
  <si>
    <t>12/31/2024</t>
  </si>
  <si>
    <t>Legacy Canada</t>
  </si>
  <si>
    <t>The Current Tailings Storage Impoundment Volume (m3) is estimated, There is no active deposition of tailings. Water is impounded to maintain water quality (water cover to prevent oxidation of tailings).,</t>
  </si>
  <si>
    <t>Carlin, Arturo TSF (TD-1)</t>
  </si>
  <si>
    <t>33.5</t>
  </si>
  <si>
    <t>Internal</t>
  </si>
  <si>
    <t>Goldstrike, TSF 3</t>
  </si>
  <si>
    <t>2014</t>
  </si>
  <si>
    <t>105</t>
  </si>
  <si>
    <t>37</t>
  </si>
  <si>
    <t>110</t>
  </si>
  <si>
    <t>02/01/2022</t>
  </si>
  <si>
    <t>https://s25.q4cdn.com/322814910/files/doc_downloads/gistm/Carlin-TSF3_GISTM_Principle15_2025_Final.pdf</t>
  </si>
  <si>
    <t>Goldstrike, AA TSF</t>
  </si>
  <si>
    <t>1988</t>
  </si>
  <si>
    <t>65</t>
  </si>
  <si>
    <t xml:space="preserve">  million</t>
  </si>
  <si>
    <t>24</t>
  </si>
  <si>
    <t>https://s25.q4cdn.com/322814910/files/doc_downloads/gistm/Carlin-AA-TSF_GISTM_Principle15_2025_Final.pdf</t>
  </si>
  <si>
    <t>Goldstrike, Mill 4 TSF</t>
  </si>
  <si>
    <t>1989</t>
  </si>
  <si>
    <t>56.5</t>
  </si>
  <si>
    <t>8.4 million</t>
  </si>
  <si>
    <t>01/01/2022</t>
  </si>
  <si>
    <t>Goldstrike, North Block TDF</t>
  </si>
  <si>
    <t>145</t>
  </si>
  <si>
    <t>229</t>
  </si>
  <si>
    <t>280</t>
  </si>
  <si>
    <t>https://s25.q4cdn.com/322814910/files/doc_downloads/gistm/Carlin-North-Block-TSF_GISTM_Principle15_2025_Final.pdf</t>
  </si>
  <si>
    <t>Represa de Colas</t>
  </si>
  <si>
    <t>Marlin, San Marcos, Guatemala</t>
  </si>
  <si>
    <t>2005</t>
  </si>
  <si>
    <t>88.5</t>
  </si>
  <si>
    <t>11.9 million</t>
  </si>
  <si>
    <t>15.2</t>
  </si>
  <si>
    <t>08/15/2026</t>
  </si>
  <si>
    <t>12/02/2025</t>
  </si>
  <si>
    <t>02/01/2025</t>
  </si>
  <si>
    <t>Legacy LATAC</t>
  </si>
  <si>
    <t>TSF 1</t>
  </si>
  <si>
    <t>Merian, Suriname</t>
  </si>
  <si>
    <t>2016</t>
  </si>
  <si>
    <t>50.5</t>
  </si>
  <si>
    <t>225.62 million</t>
  </si>
  <si>
    <t>133.0</t>
  </si>
  <si>
    <t>169.0</t>
  </si>
  <si>
    <t>10/18/2027</t>
  </si>
  <si>
    <t>10/03/2025</t>
  </si>
  <si>
    <t>04/30/2024</t>
  </si>
  <si>
    <t>Americas-Suriname</t>
  </si>
  <si>
    <t>Cerro Negro, Santa Cruz, Argentina</t>
  </si>
  <si>
    <t>52</t>
  </si>
  <si>
    <t>7.7 million</t>
  </si>
  <si>
    <t>10.9</t>
  </si>
  <si>
    <t>17.2 million</t>
  </si>
  <si>
    <t>22.5</t>
  </si>
  <si>
    <t>04/01/2026</t>
  </si>
  <si>
    <t>10/08/2025</t>
  </si>
  <si>
    <t>07/01/2022</t>
  </si>
  <si>
    <t>Yes and No</t>
  </si>
  <si>
    <t>Americas-Argentina</t>
  </si>
  <si>
    <t>El Llagal TSF</t>
  </si>
  <si>
    <t>Pueblo Viejo, Dominican Republic</t>
  </si>
  <si>
    <t>2012</t>
  </si>
  <si>
    <t>142.1</t>
  </si>
  <si>
    <t>165</t>
  </si>
  <si>
    <t>147.84 million</t>
  </si>
  <si>
    <t>265 million</t>
  </si>
  <si>
    <t>03/01/2025</t>
  </si>
  <si>
    <t>05/01/2022</t>
  </si>
  <si>
    <t>No and Yes</t>
  </si>
  <si>
    <t>Americas-Domincan Republic</t>
  </si>
  <si>
    <t>The Current Tailings Storage Impoundment Volume (m3) (estimated) and Planned Tailings Storage Impoundment Volume in 5 years (m3) includes waste rock that is also stored within the facility.
https://s25.q4cdn.com/322814910/files/doc_downloads/gistm/PV_El_LlagalTSF_GISTM_Principle15_2025_Final.pdf</t>
  </si>
  <si>
    <t>Twin Creeks, Pinon</t>
  </si>
  <si>
    <t>Turquoise Ridge, Nevada, USA</t>
  </si>
  <si>
    <t>30</t>
  </si>
  <si>
    <t>8</t>
  </si>
  <si>
    <t>05/01/2025</t>
  </si>
  <si>
    <t>https://s25.q4cdn.com/322814910/files/doc_downloads/gistm/Turquoise-Ridge_Pinion-TSF_GISTM_Principle15_2025_Final.pdf</t>
  </si>
  <si>
    <t>La Quinua North Phase 1 (LQN1) TSF [LQ Mill Sands Facility North]</t>
  </si>
  <si>
    <t>Yanacocha, Peru</t>
  </si>
  <si>
    <t>2017</t>
  </si>
  <si>
    <t>87</t>
  </si>
  <si>
    <t>10.5 million</t>
  </si>
  <si>
    <t>15.5</t>
  </si>
  <si>
    <t>18.0</t>
  </si>
  <si>
    <t>06/30/2026</t>
  </si>
  <si>
    <t>03/15/2024</t>
  </si>
  <si>
    <t>06/01/2023</t>
  </si>
  <si>
    <t>Americas-Peru</t>
  </si>
  <si>
    <t>La Quinua South (LQS) TSF [LQ Mill Sands Facility South]</t>
  </si>
  <si>
    <t>2007</t>
  </si>
  <si>
    <t>34.3 million</t>
  </si>
  <si>
    <t>56.3</t>
  </si>
  <si>
    <t>57.6</t>
  </si>
  <si>
    <t>Tailings Disposal Area 4</t>
  </si>
  <si>
    <t>Dawn Mill, Washington, USA</t>
  </si>
  <si>
    <t>1981</t>
  </si>
  <si>
    <t>0</t>
  </si>
  <si>
    <t>0.11 million</t>
  </si>
  <si>
    <t>0.18</t>
  </si>
  <si>
    <t>0.107 million</t>
  </si>
  <si>
    <t>Legacy US</t>
  </si>
  <si>
    <t>TDA 4 is closed under the requirements of the NRC and WDOH. See disclosure note. There is no Consequence Classification as this is an in-pit facility with no above ground structures. An EPA-approved Monitoring and Stabilization Plan is in place.</t>
  </si>
  <si>
    <t>Bullakitchie (GTD07)</t>
  </si>
  <si>
    <t>Tanami, Northern Territory, Australia</t>
  </si>
  <si>
    <t>1996</t>
  </si>
  <si>
    <t>Other</t>
  </si>
  <si>
    <t>1</t>
  </si>
  <si>
    <t>2.1 million (in-pit)</t>
  </si>
  <si>
    <t>3.2</t>
  </si>
  <si>
    <t>2.1 million</t>
  </si>
  <si>
    <t>04/09/2025</t>
  </si>
  <si>
    <t>AAP-Australia</t>
  </si>
  <si>
    <t>Bunkers (GTD06)</t>
  </si>
  <si>
    <t>3.0 million (in-pit + above ground)</t>
  </si>
  <si>
    <t>4.2</t>
  </si>
  <si>
    <t>3.0 (in-pit + above ground) million</t>
  </si>
  <si>
    <t>Quorn (GTD05)</t>
  </si>
  <si>
    <t>2003</t>
  </si>
  <si>
    <t>12</t>
  </si>
  <si>
    <t>6.8 million (in-pit + above ground)</t>
  </si>
  <si>
    <t>10.2</t>
  </si>
  <si>
    <t>6.8 (in-pit + above ground) million</t>
  </si>
  <si>
    <t>06/01/2028</t>
  </si>
  <si>
    <t>04/01/2023</t>
  </si>
  <si>
    <t>Shoe (GTD04)</t>
  </si>
  <si>
    <t>2000</t>
  </si>
  <si>
    <t>6</t>
  </si>
  <si>
    <t>5.7 million (in-pit + above ground)</t>
  </si>
  <si>
    <t>8.0</t>
  </si>
  <si>
    <t>5.7 (in-pit + above ground) million</t>
  </si>
  <si>
    <t>F1/F3 Residue Disposal Area</t>
  </si>
  <si>
    <t>Boddington, Western Australia, Australia</t>
  </si>
  <si>
    <t>67</t>
  </si>
  <si>
    <t>76.4</t>
  </si>
  <si>
    <t>381 million</t>
  </si>
  <si>
    <t>581</t>
  </si>
  <si>
    <t>446 million</t>
  </si>
  <si>
    <t>11/30/2027</t>
  </si>
  <si>
    <t>04/04/2025</t>
  </si>
  <si>
    <t>07/05/2023</t>
  </si>
  <si>
    <t>Last independent design review Aug 2025.
Last rapid response exercise with LEMAC Sep 2025.</t>
  </si>
  <si>
    <t>Carlin, Mill 1</t>
  </si>
  <si>
    <t>1965</t>
  </si>
  <si>
    <t>90</t>
  </si>
  <si>
    <t>13.9 million</t>
  </si>
  <si>
    <t>24.5</t>
  </si>
  <si>
    <t>https://s25.q4cdn.com/322814910/files/doc_downloads/gistm/Carlin-Mill-1-TSF_GISTM_Principle15_2025_Final.pdf</t>
  </si>
  <si>
    <t>TA 6</t>
  </si>
  <si>
    <t>16.8</t>
  </si>
  <si>
    <t>5.2 million</t>
  </si>
  <si>
    <t>Tailings Disposal Area 1-3</t>
  </si>
  <si>
    <t>1956</t>
  </si>
  <si>
    <t>1.15 million</t>
  </si>
  <si>
    <t>2.2</t>
  </si>
  <si>
    <t>Not Classified</t>
  </si>
  <si>
    <t>TDA 1-3 is closed under the requirements of the NRC and WDOH. See disclosure note. An EPA-approved Monitoring and Stabilization Plan is in place.</t>
  </si>
  <si>
    <t>Area de almacenamiento jales filtrados</t>
  </si>
  <si>
    <t>El Sauzal, Chihuahua, Mexico</t>
  </si>
  <si>
    <t>2004</t>
  </si>
  <si>
    <t>19.5 million</t>
  </si>
  <si>
    <t>12/09/2025</t>
  </si>
  <si>
    <t xml:space="preserve">This facility is a filtered tailings stack that does not retain water. Dam safety review requirement not applicable. Senior Independent Technical Review (SITR) planned in 2025.  </t>
  </si>
  <si>
    <t>TMA</t>
  </si>
  <si>
    <t>Equity Silver, British Columbia, Canada</t>
  </si>
  <si>
    <t>1980</t>
  </si>
  <si>
    <t>23.9 million</t>
  </si>
  <si>
    <t>35</t>
  </si>
  <si>
    <t>07/01/2025</t>
  </si>
  <si>
    <t>06/01/2018</t>
  </si>
  <si>
    <t>Upper Pud</t>
  </si>
  <si>
    <t>Miramar - Con, Northwest Territory, Canada</t>
  </si>
  <si>
    <t>1998</t>
  </si>
  <si>
    <t>1.55 million</t>
  </si>
  <si>
    <t>06/04/2025</t>
  </si>
  <si>
    <t>07/15/2025</t>
  </si>
  <si>
    <t>Dam 1 stability assessment requires additional information as discussed in 2019 DSR; investigation is underway to obtain additional information.</t>
  </si>
  <si>
    <t>Old Northern Tailings Storage Facility (ONTSF)</t>
  </si>
  <si>
    <t>Mt. Leyshon, Queensland, Australia</t>
  </si>
  <si>
    <t>42</t>
  </si>
  <si>
    <t>15.8 million</t>
  </si>
  <si>
    <t>11.4 million</t>
  </si>
  <si>
    <t>01/31/2029</t>
  </si>
  <si>
    <t>07/31/2025</t>
  </si>
  <si>
    <t>ANCOLD</t>
  </si>
  <si>
    <t>03/31/2020</t>
  </si>
  <si>
    <t>Legacy Australia</t>
  </si>
  <si>
    <t>A formal analysis of downstream impacts in the event of catastrophic failure has been conducted according to the ANCOLD classification system. A formal analysis of using the GISTM system is in progress.</t>
  </si>
  <si>
    <t>Phoenix, TSF</t>
  </si>
  <si>
    <t>Phoenix, Nevada, USA</t>
  </si>
  <si>
    <t>72</t>
  </si>
  <si>
    <t>82</t>
  </si>
  <si>
    <t>175</t>
  </si>
  <si>
    <t>https://s25.q4cdn.com/322814910/files/doc_downloads/gistm/Phoenix_Phoenix-TSF_GISTM_Principle15_2025_Final.pdf</t>
  </si>
  <si>
    <t>Iowa Gulch Tailings Impoundment</t>
  </si>
  <si>
    <t>Resurrection Mining Co, Colorado, USA</t>
  </si>
  <si>
    <t>1997</t>
  </si>
  <si>
    <t>29</t>
  </si>
  <si>
    <t>0.95 million</t>
  </si>
  <si>
    <t>07/10/2025</t>
  </si>
  <si>
    <t>In progress</t>
  </si>
  <si>
    <t>The Current Tailings Storage Impoundment Volume (m3) is estimated. The most recent independent review was by regulatory authority (Colorado Division of Reclamation, Mining and Safety). GISTM Consequence class assessment is in progress.</t>
  </si>
  <si>
    <t>Turquoise Ridge, Getchell TSF</t>
  </si>
  <si>
    <t>https://s25.q4cdn.com/322814910/files/doc_downloads/gistm/Turquoise-Ridge_Getchell-TSF_GISTM_Principle15_2025_Final.pdf</t>
  </si>
  <si>
    <t>Twin Creeks, Juniper</t>
  </si>
  <si>
    <t>147</t>
  </si>
  <si>
    <t>159</t>
  </si>
  <si>
    <t>https://s25.q4cdn.com/322814910/files/doc_downloads/gistm/Turquoise-Ridge_Juniper-TSF_GISTM_Principle15_2025_Final.pdf</t>
  </si>
  <si>
    <t>R4 Residue Disposal Area</t>
  </si>
  <si>
    <t>40 million</t>
  </si>
  <si>
    <t>11/01/2021</t>
  </si>
  <si>
    <t>The Current Tailings Storage Impoundment Volume (m3) is estimated.  Some construction engineering records are currently unavailable.</t>
  </si>
  <si>
    <t>Cells 1 &amp;2</t>
  </si>
  <si>
    <t>1995</t>
  </si>
  <si>
    <t>63</t>
  </si>
  <si>
    <t>56</t>
  </si>
  <si>
    <t>05/01/2024</t>
  </si>
  <si>
    <t>https://s25.q4cdn.com/322814910/files/doc_downloads/gistm/Cortez_Cells-1-2-TSF_GISTM_Principle15_2025_Final.pdf</t>
  </si>
  <si>
    <t>Main Tailings Facility</t>
  </si>
  <si>
    <t>Dona Lake Mine, Ontario, Canada</t>
  </si>
  <si>
    <t>14</t>
  </si>
  <si>
    <t>0.7 million</t>
  </si>
  <si>
    <t>01/01/2029</t>
  </si>
  <si>
    <t>12/20/2025</t>
  </si>
  <si>
    <t>04/01/2022</t>
  </si>
  <si>
    <t>Tailings Storage Facility</t>
  </si>
  <si>
    <t>Golden Bear, British Columbia, Canada</t>
  </si>
  <si>
    <t>14.5</t>
  </si>
  <si>
    <t>0.3 million</t>
  </si>
  <si>
    <t>12/31/2031</t>
  </si>
  <si>
    <t>12/06/2025</t>
  </si>
  <si>
    <t>06/13/2025</t>
  </si>
  <si>
    <t>Red Mountain Tailings 1 (RMT 1)</t>
  </si>
  <si>
    <t>Idarado, Colorado, USA</t>
  </si>
  <si>
    <t>1944</t>
  </si>
  <si>
    <t>0.04 million</t>
  </si>
  <si>
    <t>08/26/2025</t>
  </si>
  <si>
    <t>GISTM consequence classification is in progress, results are pending. The Current Tailings Storage Impoundment Volume (m3) is estimated. The facility is included in the Idarado Remedial Action Plan which includes annual vegetation inspections. The most recent independent review was by regulatory authority (Colorado Division of Reclamation, Mining and Safety).</t>
  </si>
  <si>
    <t>Red Mountain Tailings 2 (RMT 2)</t>
  </si>
  <si>
    <t>1950</t>
  </si>
  <si>
    <t>20</t>
  </si>
  <si>
    <t>0.1 million</t>
  </si>
  <si>
    <t>Red Mountain Tailings 3 (RMT 3)</t>
  </si>
  <si>
    <t>Red Mountain Tailings 4 (RMT 4)</t>
  </si>
  <si>
    <t>1.5 million</t>
  </si>
  <si>
    <t>Red Mountain Buried Tailings (RMBT)</t>
  </si>
  <si>
    <t>1.5</t>
  </si>
  <si>
    <t>GISTM consequence classification is in progress, results are pending. The Current Tailings Stored is estimated. The facility is included in the Idarado Remedial Action Plan which includes annual vegetation inspections. The most recent independent review was by regulatory authority (Colorado Division of Reclamation, Mining and Safety).</t>
  </si>
  <si>
    <t>Telluride Tailings 1-4 (TT 1-4)</t>
  </si>
  <si>
    <t>1939</t>
  </si>
  <si>
    <t>13</t>
  </si>
  <si>
    <t>0.22 million</t>
  </si>
  <si>
    <t>Telluride Tailings 5-6 (TT 5-6)</t>
  </si>
  <si>
    <t>1978</t>
  </si>
  <si>
    <t>9.5 million</t>
  </si>
  <si>
    <t>GISTM consequence classification is in progress, results are pending. The facility is included in the Idarado Remedial Action Plan which includes annual vegetation inspections. The most recent independent review was by regulatory authority (Colorado Division of Reclamation, Mining and Safety).</t>
  </si>
  <si>
    <t>Lower Pud, Neil Lake and Negus TCAs</t>
  </si>
  <si>
    <t>&lt; 2</t>
  </si>
  <si>
    <t>0.62 million</t>
  </si>
  <si>
    <t xml:space="preserve">Neil Lake and Negus Historic TCA is adjoined to the Lower Pud TCA to the east and forms part of the Lower Pud TCA. Neil Lake and Negus TCAs are surface deposits closed/reclaimed with no raised structures. </t>
  </si>
  <si>
    <t>Middle Pud</t>
  </si>
  <si>
    <t>0.93 million</t>
  </si>
  <si>
    <t xml:space="preserve">A water management pond was constructed in the area of this facility. Crank Lake Historic TCA is adjoined to the Middle Pud TCA to the northeast and forms part of the Middle Pud TCA. </t>
  </si>
  <si>
    <t>New Northern Tailings Storage Facility (NNTSF)</t>
  </si>
  <si>
    <t>10.7 million</t>
  </si>
  <si>
    <t>9-10 million</t>
  </si>
  <si>
    <t>19.4</t>
  </si>
  <si>
    <t>Southern Tailings Storage Facility (STSF)</t>
  </si>
  <si>
    <t>1991</t>
  </si>
  <si>
    <t>36</t>
  </si>
  <si>
    <t>12.3 million</t>
  </si>
  <si>
    <t>Oregon Gulch Tailings Impoundment</t>
  </si>
  <si>
    <t>1999</t>
  </si>
  <si>
    <t>0.45 million</t>
  </si>
  <si>
    <t xml:space="preserve">The Current Tailings Storage Impoundment Volume (m3) is estimated. The most recent independent review was by regulatory authority (Colorado Division of Reclamation, Mining and Safety). GISTM consequence classification is in progress, results are pending. </t>
  </si>
  <si>
    <t>Yak WTP Surge Pond</t>
  </si>
  <si>
    <t>Resurrection Mining Co - California Gulch, Colorado, USA</t>
  </si>
  <si>
    <t>23.8</t>
  </si>
  <si>
    <t>No Change</t>
  </si>
  <si>
    <t>No and No</t>
  </si>
  <si>
    <t xml:space="preserve">This facility is a low head small, lined storage lagoon on top of historic tailings. The Current Tailings Storage Impoundment Volume (m3) is estimated. The most recent independent review was by regulatory authority (Colorado Division of Reclamation, Mining and Safety). GISTM consequence classification is in progress, results are pending. </t>
  </si>
  <si>
    <t>GTD01</t>
  </si>
  <si>
    <t>1986</t>
  </si>
  <si>
    <t>5.0 million</t>
  </si>
  <si>
    <t>Consequence classification conducted for GTD01.
The Most Recent Independent Review-ITRB was a visual inspection only. Sketches of the facility design are available, but no records are available from previous the owner.</t>
  </si>
  <si>
    <t>GTD03</t>
  </si>
  <si>
    <t>6.6 million</t>
  </si>
  <si>
    <t>9.9</t>
  </si>
  <si>
    <t>4.0 million</t>
  </si>
  <si>
    <t>13.5</t>
  </si>
  <si>
    <t>Tailings are being actively harvested from GTD03 without redeposition.</t>
  </si>
  <si>
    <t>GTD08 Cell 1</t>
  </si>
  <si>
    <t>5.9 million</t>
  </si>
  <si>
    <t>8.6</t>
  </si>
  <si>
    <t>San Luis Tailings Storage Facility</t>
  </si>
  <si>
    <t>Battle Mountain - San Luis Mine, Colorado, USA</t>
  </si>
  <si>
    <t>47.2</t>
  </si>
  <si>
    <t>9.2 million</t>
  </si>
  <si>
    <t>0.92 million</t>
  </si>
  <si>
    <t>07/21/2025</t>
  </si>
  <si>
    <t>06/21/2025</t>
  </si>
  <si>
    <t>The most recent independent review was by regulatory authority (Colorado Division of Reclamation, Mining and Safety).</t>
  </si>
  <si>
    <t>GTD08 Cell 2</t>
  </si>
  <si>
    <t>7.3</t>
  </si>
  <si>
    <t>7.5 million</t>
  </si>
  <si>
    <t>10.5</t>
  </si>
  <si>
    <t>GTD08 Cell 3</t>
  </si>
  <si>
    <t>2023</t>
  </si>
  <si>
    <t>4.3 million</t>
  </si>
  <si>
    <t>5.8</t>
  </si>
  <si>
    <t>8.7 million</t>
  </si>
  <si>
    <t>12.2</t>
  </si>
  <si>
    <t>NTSF</t>
  </si>
  <si>
    <t>Cadia, New South Wales, Australia</t>
  </si>
  <si>
    <t>94</t>
  </si>
  <si>
    <t>TBC</t>
  </si>
  <si>
    <t>180.0 million</t>
  </si>
  <si>
    <t>270</t>
  </si>
  <si>
    <t>370</t>
  </si>
  <si>
    <t>04/30/2026</t>
  </si>
  <si>
    <t>08/08/2025</t>
  </si>
  <si>
    <t>01/07/2025</t>
  </si>
  <si>
    <t>The southern embankment experienced a slump in March 2018, causing it to lose containment of tailings from part of the NTSF. The slump did not result in any injuries or environmental damage as the tailings released were fully captured in the abutting STSF.
Consequence classification in progress.</t>
  </si>
  <si>
    <t>STSF</t>
  </si>
  <si>
    <t>2001</t>
  </si>
  <si>
    <t>76.5</t>
  </si>
  <si>
    <t>91</t>
  </si>
  <si>
    <t>95.0 million</t>
  </si>
  <si>
    <t>119.0 million</t>
  </si>
  <si>
    <t>178.5</t>
  </si>
  <si>
    <t>STSF was found to have low factors of safety following geotechnical investigations after the NTSF slump. Localized buttresses were put in place in 2019 and the immediate risks decreased. 
STSF is not operating as of 2024 and has no remaining tailings capacity. Further raises are in design phases.</t>
  </si>
  <si>
    <t>PTSF</t>
  </si>
  <si>
    <t>2018</t>
  </si>
  <si>
    <t>98.7 million</t>
  </si>
  <si>
    <t>183</t>
  </si>
  <si>
    <t>185 million</t>
  </si>
  <si>
    <t>277</t>
  </si>
  <si>
    <t>06/01/2024</t>
  </si>
  <si>
    <t>TIA</t>
  </si>
  <si>
    <t>Red Chris, British Columbia, Canada</t>
  </si>
  <si>
    <t>2015</t>
  </si>
  <si>
    <t>78.5</t>
  </si>
  <si>
    <t>110.5</t>
  </si>
  <si>
    <t>74.2 million</t>
  </si>
  <si>
    <t>98.6</t>
  </si>
  <si>
    <t>101.6 million</t>
  </si>
  <si>
    <t>300</t>
  </si>
  <si>
    <t>07/25/2029</t>
  </si>
  <si>
    <t>11/25/2025</t>
  </si>
  <si>
    <t>09/25/2025</t>
  </si>
  <si>
    <t>Americas-Canada</t>
  </si>
  <si>
    <t>Represa de Colas Tajo Abierto</t>
  </si>
  <si>
    <t>1.85 million</t>
  </si>
  <si>
    <t>2.4</t>
  </si>
  <si>
    <t>01/01/2031</t>
  </si>
  <si>
    <t>The Marlin Pit is an area of co-disposal of waste rock and tailings, contained within a pit and no raised containment structure (i.e., dam or embankment) is in place. The tailings are filtered tailings. The containment area is closed and is in passive long-term monitoring.</t>
  </si>
  <si>
    <t>WRTSF</t>
  </si>
  <si>
    <t>Brucejack, British Columbia, Canada</t>
  </si>
  <si>
    <t>5.3 million</t>
  </si>
  <si>
    <t>6.73</t>
  </si>
  <si>
    <t>3.7 million</t>
  </si>
  <si>
    <t>11.9</t>
  </si>
  <si>
    <t>02/22/2023</t>
  </si>
  <si>
    <t>GTD02</t>
  </si>
  <si>
    <t>2.0</t>
  </si>
  <si>
    <t>5.5</t>
  </si>
  <si>
    <t>06/27/2025</t>
  </si>
  <si>
    <t>Consequence classification conducted for GTD01 &amp; GTD02
GTD02: Tailings have been harvested for paste fill reducing the volume of tailings in the impoundment of GTD02 (Current Tailings Storage Impoundment Volume (m3)). The Most Recent Independent Review-ITRB was a visual inspection only. Sketches of the facility design are available, but no records are available from previous the owner.</t>
  </si>
  <si>
    <t>Carlin, JC Dry Stack</t>
  </si>
  <si>
    <t>2010</t>
  </si>
  <si>
    <t>25.3</t>
  </si>
  <si>
    <t>32</t>
  </si>
  <si>
    <t>https://s25.q4cdn.com/322814910/files/doc_downloads/gistm/Carlin-James-Creek-Dry-Stack-TSF_GISTM_Principle15_2025_Final.pdf</t>
  </si>
  <si>
    <t>Carlin, Arturo TSF (TD-2)</t>
  </si>
  <si>
    <t>25</t>
  </si>
  <si>
    <t>2</t>
  </si>
  <si>
    <t>https://s25.q4cdn.com/322814910/files/doc_downloads/gistm/Carlin-Arturo-TD-2-TSF_GISTM_Principle15_2025_Final.pdf</t>
  </si>
  <si>
    <t>Historical Gold Tailings</t>
  </si>
  <si>
    <t>1970</t>
  </si>
  <si>
    <t>19</t>
  </si>
  <si>
    <t>https://s25.q4cdn.com/322814910/files/doc_downloads/gistm/Phoenix_Historic-Gold-TSF_GISTM_Principle15_2025_Final.pdf</t>
  </si>
  <si>
    <t>Ahafo North TSF</t>
  </si>
  <si>
    <t>Ahafo North, Ghana, Africa</t>
  </si>
  <si>
    <t>2025</t>
  </si>
  <si>
    <t>52.5</t>
  </si>
  <si>
    <t>1.4 million</t>
  </si>
  <si>
    <t>0.78</t>
  </si>
  <si>
    <t>16.7 million</t>
  </si>
  <si>
    <t>08/19/2025</t>
  </si>
  <si>
    <t>01/20/2023</t>
  </si>
  <si>
    <t>(a) Facility Name</t>
  </si>
  <si>
    <t>(b) Location</t>
  </si>
  <si>
    <t>(c) Ownership status</t>
  </si>
  <si>
    <t>(d) Operational status</t>
  </si>
  <si>
    <t>(e) Construction method</t>
  </si>
  <si>
    <t>(f) Maximum permitted storage capacity</t>
  </si>
  <si>
    <t>(g) 
Current
amount
of 
tailings 
stored</t>
  </si>
  <si>
    <t>(h) Consequence classification</t>
  </si>
  <si>
    <t>(i) Date of most recent independent technical review</t>
  </si>
  <si>
    <t>(l) Sitespecific EPRP</t>
  </si>
  <si>
    <t>2.1 The entity shall provide the name or other identifier used by the entity for the facility.</t>
  </si>
  <si>
    <t>2.2 Location shall include country.</t>
  </si>
  <si>
    <t>2.3 Ownership status shall indicate whether the entity is the operator of the facility.
2.3.1 The definition of an operator shall be consistent with that provided in the GISTM.</t>
  </si>
  <si>
    <t>2.4 The entity shall disclose the operational status of its facilities (e.g., active, inactive—under maintenance, closed, etc.).</t>
  </si>
  <si>
    <t>2.5 The entity shall disclose the construction method of the facility.
2.5.1 The entity shall disclose the construction method as "downstream", "upstream", or "centreline", consistent with the definitions provided by the International Council on Mining and Metals (ICMM).
2.5.2 If the construction method does not match any of these definitions, the entity shall disclose "other" and provide a brief description.</t>
  </si>
  <si>
    <t xml:space="preserve">2.6 The entity shall disclose the maximum permitted storage capacity of the facility, in metric tons. </t>
  </si>
  <si>
    <t>2.7 The entity shall disclose the amount of tailings stored in the facility as of the end of the reporting period, in metric tons.</t>
  </si>
  <si>
    <t>2.8 The entity shall disclose the consequence classification of the facility in accordance with Requirement 4.1 of the GISTM.</t>
  </si>
  <si>
    <t xml:space="preserve">2.9 The entity shall disclose the date of the most recent independent technical review of the facility conducted in accordance with Requirement 10.6 of the GISTM.
2.9.1 A review is considered independent when conducted by third parties who are not and have not been directly involved with the design or operation of the facility. </t>
  </si>
  <si>
    <t>2.12 The entity shall disclose whether a site-specific EPRP is in place in accordance with Requirements 13.1 and 13.2 of the GISTM. 
2.12.1 The definition of EPRP shall be consistent with that provided in the GISTM.
2.12.2 The entity shall state either “Yes” or “No.”</t>
  </si>
  <si>
    <t>Total Facilities</t>
  </si>
  <si>
    <t>Other includes modified centerline, unknown, multiple methods of construction, and unconfined.</t>
  </si>
  <si>
    <t>Other includes "N/A" (i.e., the consequence classification is not applicable, such as for those facilities below ground or in-pit deposition) and unknown (i.e., classification not been completed).</t>
  </si>
  <si>
    <t>Africa Asia Pacific</t>
  </si>
  <si>
    <t>Americas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</si>
</sst>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Open Sans"/>
      <family val="2"/>
    </font>
    <font>
      <sz val="7"/>
      <color theme="1"/>
      <name val="Open Sans"/>
      <family val="2"/>
    </font>
    <font>
      <i/>
      <sz val="7"/>
      <color theme="1"/>
      <name val="Open Sans"/>
      <family val="2"/>
    </font>
    <font>
      <b/>
      <sz val="10"/>
      <color theme="0"/>
      <name val="Open Sans"/>
      <family val="2"/>
    </font>
    <font>
      <b/>
      <sz val="10"/>
      <color theme="1"/>
      <name val="Open Sans"/>
      <family val="2"/>
    </font>
    <font>
      <b/>
      <sz val="10"/>
      <color rgb="FF000000"/>
      <name val="Open Sans"/>
      <family val="2"/>
    </font>
    <font>
      <sz val="10"/>
      <color rgb="FF000000"/>
      <name val="Open Sans"/>
      <family val="2"/>
    </font>
    <font>
      <sz val="10"/>
      <color rgb="FF000000"/>
      <name val="Open Sans"/>
      <charset val="1"/>
    </font>
    <font>
      <sz val="10"/>
      <color theme="0"/>
      <name val="Open Sans"/>
      <charset val="1"/>
    </font>
    <font>
      <sz val="8"/>
      <color theme="1"/>
      <name val="Open Sans"/>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4"/>
        <bgColor indexed="64"/>
      </patternFill>
    </fill>
    <fill>
      <patternFill patternType="solid">
        <fgColor theme="0"/>
        <bgColor indexed="64"/>
      </patternFill>
    </fill>
    <fill>
      <patternFill patternType="solid">
        <fgColor rgb="FFD9E1F2"/>
        <bgColor rgb="FFD9E1F2"/>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theme="4" tint="0.39997558519241921"/>
      </right>
      <top/>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applyAlignment="1">
      <alignment vertical="top" wrapText="1"/>
    </xf>
    <xf numFmtId="2" fontId="18" fillId="0" borderId="0" xfId="0" applyNumberFormat="1" applyFont="1" applyAlignment="1">
      <alignment horizontal="center" vertical="top" wrapText="1"/>
    </xf>
    <xf numFmtId="0" fontId="18" fillId="0" borderId="0" xfId="0" applyFont="1" applyAlignment="1">
      <alignment horizontal="center" vertical="top" wrapText="1"/>
    </xf>
    <xf numFmtId="0" fontId="18" fillId="0" borderId="0" xfId="0" applyFont="1" applyAlignment="1">
      <alignment vertical="top"/>
    </xf>
    <xf numFmtId="0" fontId="19" fillId="0" borderId="0" xfId="0" applyFont="1" applyAlignment="1">
      <alignment horizontal="left" vertical="top" wrapText="1"/>
    </xf>
    <xf numFmtId="49" fontId="19" fillId="33" borderId="0" xfId="0" applyNumberFormat="1" applyFont="1" applyFill="1" applyAlignment="1">
      <alignment horizontal="left" vertical="top"/>
    </xf>
    <xf numFmtId="2" fontId="19" fillId="33" borderId="0" xfId="0" applyNumberFormat="1" applyFont="1" applyFill="1" applyAlignment="1">
      <alignment horizontal="left" vertical="top"/>
    </xf>
    <xf numFmtId="49" fontId="20" fillId="33" borderId="0" xfId="0" applyNumberFormat="1" applyFont="1" applyFill="1" applyAlignment="1">
      <alignment horizontal="left" vertical="top" wrapText="1"/>
    </xf>
    <xf numFmtId="0" fontId="21" fillId="34" borderId="0" xfId="0" applyFont="1" applyFill="1" applyAlignment="1">
      <alignment vertical="top" wrapText="1"/>
    </xf>
    <xf numFmtId="0" fontId="18" fillId="34" borderId="0" xfId="0" applyFont="1" applyFill="1" applyAlignment="1">
      <alignment vertical="top" wrapText="1"/>
    </xf>
    <xf numFmtId="0" fontId="18" fillId="0" borderId="0" xfId="0" applyFont="1"/>
    <xf numFmtId="0" fontId="18" fillId="0" borderId="0" xfId="0" applyFont="1" applyAlignment="1">
      <alignment vertical="center"/>
    </xf>
    <xf numFmtId="0" fontId="23" fillId="0" borderId="0" xfId="0" applyFont="1" applyAlignment="1">
      <alignment vertical="center" wrapText="1"/>
    </xf>
    <xf numFmtId="0" fontId="24" fillId="0" borderId="0" xfId="0" applyFont="1" applyAlignment="1">
      <alignment vertical="center" wrapText="1"/>
    </xf>
    <xf numFmtId="0" fontId="22" fillId="0" borderId="0" xfId="0" applyFont="1" applyAlignment="1">
      <alignment vertical="center" wrapText="1"/>
    </xf>
    <xf numFmtId="0" fontId="18" fillId="0" borderId="0" xfId="0" applyFont="1" applyAlignment="1">
      <alignment vertical="center" wrapText="1"/>
    </xf>
    <xf numFmtId="0" fontId="21" fillId="34" borderId="0" xfId="0" applyFont="1" applyFill="1" applyAlignment="1">
      <alignment vertical="center" wrapText="1"/>
    </xf>
    <xf numFmtId="0" fontId="22" fillId="0" borderId="10" xfId="0" applyFont="1" applyBorder="1"/>
    <xf numFmtId="0" fontId="18" fillId="0" borderId="10" xfId="0" applyFont="1" applyBorder="1"/>
    <xf numFmtId="0" fontId="22" fillId="0" borderId="10" xfId="0" applyFont="1" applyBorder="1" applyAlignment="1">
      <alignment horizontal="center"/>
    </xf>
    <xf numFmtId="0" fontId="18" fillId="0" borderId="10" xfId="0" applyFont="1" applyBorder="1" applyAlignment="1">
      <alignment horizontal="center"/>
    </xf>
    <xf numFmtId="9" fontId="18" fillId="0" borderId="10" xfId="1" applyFont="1" applyFill="1" applyBorder="1" applyAlignment="1">
      <alignment horizontal="center"/>
    </xf>
    <xf numFmtId="9" fontId="18" fillId="0" borderId="0" xfId="1" applyFont="1" applyFill="1" applyBorder="1"/>
    <xf numFmtId="49" fontId="18" fillId="0" borderId="0" xfId="0" applyNumberFormat="1" applyFont="1" applyAlignment="1">
      <alignment vertical="top"/>
    </xf>
    <xf numFmtId="2" fontId="18" fillId="0" borderId="0" xfId="0" applyNumberFormat="1" applyFont="1" applyAlignment="1">
      <alignment horizontal="center" vertical="top"/>
    </xf>
    <xf numFmtId="49" fontId="18" fillId="0" borderId="0" xfId="0" applyNumberFormat="1" applyFont="1" applyAlignment="1">
      <alignment horizontal="center" vertical="top"/>
    </xf>
    <xf numFmtId="14" fontId="18" fillId="0" borderId="0" xfId="0" applyNumberFormat="1" applyFont="1" applyAlignment="1">
      <alignment horizontal="center" vertical="top"/>
    </xf>
    <xf numFmtId="2" fontId="18" fillId="0" borderId="0" xfId="0" applyNumberFormat="1" applyFont="1" applyAlignment="1">
      <alignment vertical="top"/>
    </xf>
    <xf numFmtId="0" fontId="25" fillId="0" borderId="0" xfId="0" applyFont="1"/>
    <xf numFmtId="0" fontId="22" fillId="0" borderId="14" xfId="0" applyFont="1" applyBorder="1"/>
    <xf numFmtId="0" fontId="25" fillId="0" borderId="10" xfId="0" applyFont="1" applyBorder="1" applyAlignment="1">
      <alignment horizontal="center"/>
    </xf>
    <xf numFmtId="0" fontId="22" fillId="0" borderId="17" xfId="0" applyFont="1" applyBorder="1"/>
    <xf numFmtId="0" fontId="22" fillId="0" borderId="18" xfId="0" applyFont="1" applyBorder="1"/>
    <xf numFmtId="0" fontId="25" fillId="0" borderId="19" xfId="0" applyFont="1" applyBorder="1"/>
    <xf numFmtId="0" fontId="24" fillId="36" borderId="0" xfId="0" applyFont="1" applyFill="1" applyAlignment="1">
      <alignment wrapText="1"/>
    </xf>
    <xf numFmtId="49" fontId="18" fillId="33" borderId="12" xfId="0" applyNumberFormat="1" applyFont="1" applyFill="1" applyBorder="1" applyAlignment="1">
      <alignment horizontal="left" vertical="top" wrapText="1"/>
    </xf>
    <xf numFmtId="49" fontId="18" fillId="33" borderId="13" xfId="0" applyNumberFormat="1" applyFont="1" applyFill="1" applyBorder="1" applyAlignment="1">
      <alignment horizontal="left" vertical="top" wrapText="1"/>
    </xf>
    <xf numFmtId="0" fontId="21" fillId="34" borderId="0" xfId="0" applyFont="1" applyFill="1" applyAlignment="1">
      <alignment horizontal="center" vertical="center" wrapText="1"/>
    </xf>
    <xf numFmtId="0" fontId="21" fillId="34" borderId="0" xfId="0" applyFont="1" applyFill="1" applyAlignment="1">
      <alignment vertical="center" wrapText="1"/>
    </xf>
    <xf numFmtId="0" fontId="26" fillId="35" borderId="20" xfId="0" applyFont="1" applyFill="1" applyBorder="1"/>
    <xf numFmtId="14" fontId="25" fillId="0" borderId="10" xfId="0" applyNumberFormat="1" applyFont="1" applyBorder="1"/>
    <xf numFmtId="0" fontId="25" fillId="0" borderId="10" xfId="0" applyFont="1" applyBorder="1"/>
    <xf numFmtId="0" fontId="23" fillId="0" borderId="10" xfId="0" applyFont="1" applyBorder="1" applyAlignment="1">
      <alignment horizontal="center"/>
    </xf>
    <xf numFmtId="0" fontId="18" fillId="0" borderId="14" xfId="0" applyFont="1" applyBorder="1"/>
    <xf numFmtId="0" fontId="18" fillId="0" borderId="15" xfId="0" applyFont="1" applyBorder="1"/>
    <xf numFmtId="0" fontId="27" fillId="0" borderId="11" xfId="0" applyFont="1" applyBorder="1" applyAlignment="1">
      <alignment vertical="top" wrapText="1"/>
    </xf>
    <xf numFmtId="49" fontId="25" fillId="0" borderId="16" xfId="0" applyNumberFormat="1"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97">
    <dxf>
      <font>
        <b val="0"/>
        <i val="0"/>
        <strike val="0"/>
        <condense val="0"/>
        <extend val="0"/>
        <outline val="0"/>
        <shadow val="0"/>
        <u val="none"/>
        <vertAlign val="baseline"/>
        <sz val="10"/>
        <color rgb="FF000000"/>
        <name val="Open Sans"/>
        <charset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19" formatCode="m/d/yyyy"/>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2" formatCode="0.00"/>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2" formatCode="0.00"/>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strike val="0"/>
        <outline val="0"/>
        <shadow val="0"/>
        <u val="none"/>
        <vertAlign val="baseline"/>
        <sz val="10"/>
        <color theme="1"/>
        <name val="Open Sans"/>
        <family val="2"/>
        <scheme val="none"/>
      </font>
      <alignment vertical="top" textRotation="0" justifyLastLine="0" shrinkToFit="0" readingOrder="0"/>
    </dxf>
    <dxf>
      <font>
        <strike val="0"/>
        <outline val="0"/>
        <shadow val="0"/>
        <u val="none"/>
        <vertAlign val="baseline"/>
        <sz val="10"/>
        <color theme="1"/>
        <name val="Open Sans"/>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1" indent="0" justifyLastLine="0" shrinkToFit="0" readingOrder="0"/>
    </dxf>
    <dxf>
      <font>
        <strike val="0"/>
        <outline val="0"/>
        <shadow val="0"/>
        <u val="none"/>
        <vertAlign val="baseline"/>
        <sz val="10"/>
        <color theme="1"/>
        <name val="Open Sans"/>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19" formatCode="m/d/yyyy"/>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strike val="0"/>
        <outline val="0"/>
        <shadow val="0"/>
        <u val="none"/>
        <vertAlign val="baseline"/>
        <sz val="10"/>
        <color theme="1"/>
        <name val="Open Sans"/>
        <family val="2"/>
        <scheme val="none"/>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general" vertical="top" textRotation="0" wrapText="0" indent="0" justifyLastLine="0" shrinkToFit="0" readingOrder="0"/>
    </dxf>
    <dxf>
      <font>
        <strike val="0"/>
        <outline val="0"/>
        <shadow val="0"/>
        <u val="none"/>
        <vertAlign val="baseline"/>
        <sz val="10"/>
        <color theme="1"/>
        <name val="Open Sans"/>
        <family val="2"/>
        <scheme val="none"/>
      </font>
      <numFmt numFmtId="30" formatCode="@"/>
      <alignment horizontal="general" vertical="top" textRotation="0" wrapText="0" indent="0" justifyLastLine="0" shrinkToFit="0" readingOrder="0"/>
    </dxf>
    <dxf>
      <font>
        <strike val="0"/>
        <outline val="0"/>
        <shadow val="0"/>
        <u val="none"/>
        <vertAlign val="baseline"/>
        <sz val="10"/>
        <color theme="1"/>
        <name val="Open Sans"/>
        <family val="2"/>
        <scheme val="none"/>
      </font>
      <alignment vertical="top" textRotation="0" justifyLastLine="0" shrinkToFit="0" readingOrder="0"/>
    </dxf>
    <dxf>
      <font>
        <strike val="0"/>
        <outline val="0"/>
        <shadow val="0"/>
        <u val="none"/>
        <vertAlign val="baseline"/>
        <sz val="10"/>
        <color theme="1"/>
        <name val="Open Sans"/>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rgb="FF000000"/>
        <name val="Open Sans"/>
        <family val="2"/>
        <scheme val="none"/>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ck">
          <color rgb="FF8EAADB"/>
        </top>
        <bottom style="medium">
          <color rgb="FF8EAADB"/>
        </bottom>
      </border>
    </dxf>
    <dxf>
      <fill>
        <patternFill patternType="none">
          <fgColor indexed="64"/>
          <bgColor auto="1"/>
        </patternFill>
      </fill>
    </dxf>
    <dxf>
      <border outline="0">
        <bottom style="medium">
          <color rgb="FF8EAADB"/>
        </bottom>
      </border>
    </dxf>
    <dxf>
      <font>
        <b val="0"/>
        <i val="0"/>
        <strike val="0"/>
        <condense val="0"/>
        <extend val="0"/>
        <outline val="0"/>
        <shadow val="0"/>
        <u val="none"/>
        <vertAlign val="baseline"/>
        <sz val="10"/>
        <color theme="1"/>
        <name val="Open Sans"/>
        <family val="2"/>
        <scheme val="none"/>
      </font>
      <fill>
        <patternFill patternType="none">
          <fgColor indexed="64"/>
          <bgColor auto="1"/>
        </patternFill>
      </fill>
      <alignment horizontal="general" vertical="center" textRotation="0" wrapText="1" indent="0" justifyLastLine="0" shrinkToFit="0" readingOrder="0"/>
    </dxf>
    <dxf>
      <border outline="0">
        <top style="thin">
          <color theme="4" tint="0.39997558519241921"/>
        </top>
      </border>
    </dxf>
    <dxf>
      <border outline="0">
        <left style="thin">
          <color indexed="64"/>
        </left>
        <top style="thin">
          <color theme="4" tint="0.39997558519241921"/>
        </top>
        <bottom style="thin">
          <color indexed="64"/>
        </bottom>
      </border>
    </dxf>
    <dxf>
      <font>
        <b val="0"/>
        <i val="0"/>
        <strike val="0"/>
        <condense val="0"/>
        <extend val="0"/>
        <outline val="0"/>
        <shadow val="0"/>
        <u val="none"/>
        <vertAlign val="baseline"/>
        <sz val="10"/>
        <color rgb="FF000000"/>
        <name val="Open Sans"/>
        <charset val="1"/>
        <scheme val="none"/>
      </font>
    </dxf>
    <dxf>
      <border outline="0">
        <bottom style="thin">
          <color theme="4" tint="0.39997558519241921"/>
        </bottom>
      </border>
    </dxf>
    <dxf>
      <font>
        <b val="0"/>
        <i val="0"/>
        <strike val="0"/>
        <condense val="0"/>
        <extend val="0"/>
        <outline val="0"/>
        <shadow val="0"/>
        <u val="none"/>
        <vertAlign val="baseline"/>
        <sz val="10"/>
        <color theme="0"/>
        <name val="Open Sans"/>
        <charset val="1"/>
        <scheme val="none"/>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chartsheet" Target="chartsheets/sheet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2.xml"/><Relationship Id="rId11" Type="http://schemas.openxmlformats.org/officeDocument/2006/relationships/styles" Target="styles.xml"/><Relationship Id="rId5" Type="http://schemas.openxmlformats.org/officeDocument/2006/relationships/chartsheet" Target="chartsheets/sheet4.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chartsheet" Target="chartsheets/sheet3.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Summary!$A$26</c:f>
          <c:strCache>
            <c:ptCount val="1"/>
            <c:pt idx="0">
              <c:v>Location - All Facilities</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Summary!$A$27:$A$28</c:f>
              <c:strCache>
                <c:ptCount val="2"/>
                <c:pt idx="0">
                  <c:v>Africa Asia Pacific</c:v>
                </c:pt>
                <c:pt idx="1">
                  <c:v>Americas</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9A48-4E3B-81F6-7C66A9BA9E45}"/>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9A48-4E3B-81F6-7C66A9BA9E45}"/>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9A48-4E3B-81F6-7C66A9BA9E45}"/>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9A48-4E3B-81F6-7C66A9BA9E45}"/>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9A48-4E3B-81F6-7C66A9BA9E45}"/>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9A48-4E3B-81F6-7C66A9BA9E45}"/>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9A48-4E3B-81F6-7C66A9BA9E45}"/>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9A48-4E3B-81F6-7C66A9BA9E45}"/>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9A48-4E3B-81F6-7C66A9BA9E4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Summary!$A$27:$A$28</c:f>
              <c:strCache>
                <c:ptCount val="2"/>
                <c:pt idx="0">
                  <c:v>Africa Asia Pacific</c:v>
                </c:pt>
                <c:pt idx="1">
                  <c:v>Americas</c:v>
                </c:pt>
              </c:strCache>
            </c:strRef>
          </c:cat>
          <c:val>
            <c:numRef>
              <c:f>Summary!$B$27:$B$28</c:f>
              <c:numCache>
                <c:formatCode>General</c:formatCode>
                <c:ptCount val="2"/>
                <c:pt idx="0">
                  <c:v>22</c:v>
                </c:pt>
                <c:pt idx="1">
                  <c:v>54</c:v>
                </c:pt>
              </c:numCache>
            </c:numRef>
          </c:val>
          <c:extLst>
            <c:ext xmlns:c16="http://schemas.microsoft.com/office/drawing/2014/chart" uri="{C3380CC4-5D6E-409C-BE32-E72D297353CC}">
              <c16:uniqueId val="{00000012-9A48-4E3B-81F6-7C66A9BA9E45}"/>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Summary!$A$5</c:f>
          <c:strCache>
            <c:ptCount val="1"/>
            <c:pt idx="0">
              <c:v>Status - All Facilities</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tx>
            <c:strRef>
              <c:f>Summary!$A$6:$A$8</c:f>
              <c:strCache>
                <c:ptCount val="3"/>
                <c:pt idx="0">
                  <c:v>Active</c:v>
                </c:pt>
                <c:pt idx="1">
                  <c:v>Inactive</c:v>
                </c:pt>
                <c:pt idx="2">
                  <c:v>Reclaimed/Closed</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F48F-4029-8167-053ADBBDF94D}"/>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F48F-4029-8167-053ADBBDF94D}"/>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F48F-4029-8167-053ADBBDF94D}"/>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F48F-4029-8167-053ADBBDF94D}"/>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F48F-4029-8167-053ADBBDF94D}"/>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F48F-4029-8167-053ADBBDF94D}"/>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F48F-4029-8167-053ADBBDF94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Summary!$A$6:$A$8</c:f>
              <c:strCache>
                <c:ptCount val="3"/>
                <c:pt idx="0">
                  <c:v>Active</c:v>
                </c:pt>
                <c:pt idx="1">
                  <c:v>Inactive</c:v>
                </c:pt>
                <c:pt idx="2">
                  <c:v>Reclaimed/Closed</c:v>
                </c:pt>
              </c:strCache>
            </c:strRef>
          </c:cat>
          <c:val>
            <c:numRef>
              <c:f>Summary!$B$6:$B$8</c:f>
              <c:numCache>
                <c:formatCode>General</c:formatCode>
                <c:ptCount val="3"/>
                <c:pt idx="0">
                  <c:v>22</c:v>
                </c:pt>
                <c:pt idx="1">
                  <c:v>15</c:v>
                </c:pt>
                <c:pt idx="2">
                  <c:v>39</c:v>
                </c:pt>
              </c:numCache>
            </c:numRef>
          </c:val>
          <c:extLst>
            <c:ext xmlns:c16="http://schemas.microsoft.com/office/drawing/2014/chart" uri="{C3380CC4-5D6E-409C-BE32-E72D297353CC}">
              <c16:uniqueId val="{0000000E-F48F-4029-8167-053ADBBDF94D}"/>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Summary!$A$10</c:f>
          <c:strCache>
            <c:ptCount val="1"/>
            <c:pt idx="0">
              <c:v>Construction Method - All Facilities</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tx>
            <c:strRef>
              <c:f>Summary!$A$11:$A$14</c:f>
              <c:strCache>
                <c:ptCount val="4"/>
                <c:pt idx="0">
                  <c:v>Upstream</c:v>
                </c:pt>
                <c:pt idx="1">
                  <c:v>Downstream</c:v>
                </c:pt>
                <c:pt idx="2">
                  <c:v>Centerline</c:v>
                </c:pt>
                <c:pt idx="3">
                  <c:v>Other</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9ED-4A4B-BB8E-BF4BA337EEF7}"/>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9ED-4A4B-BB8E-BF4BA337EEF7}"/>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9ED-4A4B-BB8E-BF4BA337EEF7}"/>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9ED-4A4B-BB8E-BF4BA337EEF7}"/>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59ED-4A4B-BB8E-BF4BA337EEF7}"/>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59ED-4A4B-BB8E-BF4BA337EEF7}"/>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59ED-4A4B-BB8E-BF4BA337EEF7}"/>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59ED-4A4B-BB8E-BF4BA337EEF7}"/>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59ED-4A4B-BB8E-BF4BA337EEF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Summary!$A$11:$A$14</c:f>
              <c:strCache>
                <c:ptCount val="4"/>
                <c:pt idx="0">
                  <c:v>Upstream</c:v>
                </c:pt>
                <c:pt idx="1">
                  <c:v>Downstream</c:v>
                </c:pt>
                <c:pt idx="2">
                  <c:v>Centerline</c:v>
                </c:pt>
                <c:pt idx="3">
                  <c:v>Other</c:v>
                </c:pt>
              </c:strCache>
            </c:strRef>
          </c:cat>
          <c:val>
            <c:numRef>
              <c:f>Summary!$B$11:$B$14</c:f>
              <c:numCache>
                <c:formatCode>General</c:formatCode>
                <c:ptCount val="4"/>
                <c:pt idx="0">
                  <c:v>30</c:v>
                </c:pt>
                <c:pt idx="1">
                  <c:v>25</c:v>
                </c:pt>
                <c:pt idx="2">
                  <c:v>6</c:v>
                </c:pt>
                <c:pt idx="3" formatCode="@">
                  <c:v>15</c:v>
                </c:pt>
              </c:numCache>
            </c:numRef>
          </c:val>
          <c:extLst>
            <c:ext xmlns:c16="http://schemas.microsoft.com/office/drawing/2014/chart" uri="{C3380CC4-5D6E-409C-BE32-E72D297353CC}">
              <c16:uniqueId val="{00000012-59ED-4A4B-BB8E-BF4BA337EEF7}"/>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Summary!$A$17</c:f>
          <c:strCache>
            <c:ptCount val="1"/>
            <c:pt idx="0">
              <c:v>Consequence Classification - All Facilities</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tx>
            <c:strRef>
              <c:f>Summary!$A$18:$A$23</c:f>
              <c:strCache>
                <c:ptCount val="6"/>
                <c:pt idx="0">
                  <c:v>Low</c:v>
                </c:pt>
                <c:pt idx="1">
                  <c:v>Significant</c:v>
                </c:pt>
                <c:pt idx="2">
                  <c:v>High</c:v>
                </c:pt>
                <c:pt idx="3">
                  <c:v>Very High</c:v>
                </c:pt>
                <c:pt idx="4">
                  <c:v>Extreme</c:v>
                </c:pt>
                <c:pt idx="5">
                  <c:v>Other</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A005-4FD9-AAAE-524D5B7781DC}"/>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A005-4FD9-AAAE-524D5B7781DC}"/>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A005-4FD9-AAAE-524D5B7781DC}"/>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A005-4FD9-AAAE-524D5B7781DC}"/>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A005-4FD9-AAAE-524D5B7781DC}"/>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A005-4FD9-AAAE-524D5B7781DC}"/>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A005-4FD9-AAAE-524D5B7781DC}"/>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A005-4FD9-AAAE-524D5B7781DC}"/>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A005-4FD9-AAAE-524D5B7781D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0"/>
            <c:showCatName val="1"/>
            <c:showSerName val="0"/>
            <c:showPercent val="1"/>
            <c:showBubbleSize val="0"/>
            <c:showLeaderLines val="0"/>
            <c:extLst>
              <c:ext xmlns:c15="http://schemas.microsoft.com/office/drawing/2012/chart" uri="{CE6537A1-D6FC-4f65-9D91-7224C49458BB}"/>
            </c:extLst>
          </c:dLbls>
          <c:cat>
            <c:strRef>
              <c:f>Summary!$A$18:$A$23</c:f>
              <c:strCache>
                <c:ptCount val="6"/>
                <c:pt idx="0">
                  <c:v>Low</c:v>
                </c:pt>
                <c:pt idx="1">
                  <c:v>Significant</c:v>
                </c:pt>
                <c:pt idx="2">
                  <c:v>High</c:v>
                </c:pt>
                <c:pt idx="3">
                  <c:v>Very High</c:v>
                </c:pt>
                <c:pt idx="4">
                  <c:v>Extreme</c:v>
                </c:pt>
                <c:pt idx="5">
                  <c:v>Other</c:v>
                </c:pt>
              </c:strCache>
            </c:strRef>
          </c:cat>
          <c:val>
            <c:numRef>
              <c:f>Summary!$B$18:$B$23</c:f>
              <c:numCache>
                <c:formatCode>General</c:formatCode>
                <c:ptCount val="6"/>
                <c:pt idx="0">
                  <c:v>11</c:v>
                </c:pt>
                <c:pt idx="1">
                  <c:v>18</c:v>
                </c:pt>
                <c:pt idx="2">
                  <c:v>12</c:v>
                </c:pt>
                <c:pt idx="3">
                  <c:v>8</c:v>
                </c:pt>
                <c:pt idx="4">
                  <c:v>12</c:v>
                </c:pt>
                <c:pt idx="5">
                  <c:v>15</c:v>
                </c:pt>
              </c:numCache>
            </c:numRef>
          </c:val>
          <c:extLst>
            <c:ext xmlns:c16="http://schemas.microsoft.com/office/drawing/2014/chart" uri="{C3380CC4-5D6E-409C-BE32-E72D297353CC}">
              <c16:uniqueId val="{00000012-A005-4FD9-AAAE-524D5B7781DC}"/>
            </c:ext>
          </c:extLst>
        </c:ser>
        <c:dLbls>
          <c:dLblPos val="inEnd"/>
          <c:showLegendKey val="0"/>
          <c:showVal val="0"/>
          <c:showCatName val="0"/>
          <c:showSerName val="0"/>
          <c:showPercent val="1"/>
          <c:showBubbleSize val="0"/>
          <c:showLeaderLines val="0"/>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7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8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3739732C-83BF-BA3E-A9E0-13AD9A9964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ACEB608A-9136-130D-76B1-E386D326F2A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5352B106-7175-E568-33CF-AAED80563F5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AA3116A9-4EC7-E99F-381D-160E01509EF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9)" backgroundRefresh="0" connectionId="1" xr16:uid="{00000000-0016-0000-0600-000000000000}" autoFormatId="16" applyNumberFormats="0" applyBorderFormats="0" applyFontFormats="0" applyPatternFormats="0" applyAlignmentFormats="0" applyWidthHeightFormats="0">
  <queryTableRefresh nextId="56">
    <queryTableFields count="31">
      <queryTableField id="1" name="Facility" tableColumnId="1"/>
      <queryTableField id="6" name="Site" tableColumnId="2"/>
      <queryTableField id="7" name="Latitude" tableColumnId="3"/>
      <queryTableField id="8" name="Longitude" tableColumnId="4"/>
      <queryTableField id="9" name="Ownership" tableColumnId="5"/>
      <queryTableField id="34" name="NOJV Entity" tableColumnId="6"/>
      <queryTableField id="10" name="Status" tableColumnId="7"/>
      <queryTableField id="11" name="Date of Initial Operation" tableColumnId="8"/>
      <queryTableField id="12" name="Is the Dam currently operated or closed as per currently approved design, and within design intent?" tableColumnId="9"/>
      <queryTableField id="14" name="Raise Methodology" tableColumnId="11"/>
      <queryTableField id="50" name="Current Height (m)" tableColumnId="12"/>
      <queryTableField id="15" name="Planned Maximum Dam Height (m)" tableColumnId="13"/>
      <queryTableField id="16" name="Current Tailings Storage Impoundment Volume (m3)" tableColumnId="15"/>
      <queryTableField id="28" name="Current Tailings Stored (Mt)" tableColumnId="17"/>
      <queryTableField id="17" name="Planned Tailings Storage Impoundment Volume in 5 years (m3)" tableColumnId="18"/>
      <queryTableField id="33" name="Maximum Permitted Storage Capacity (Mt)" tableColumnId="19"/>
      <queryTableField id="49" name="Most Recent Independent Review-DSR (mm/dd/yyyy)" tableColumnId="20"/>
      <queryTableField id="51" name="Next Planned Independent Review-DSR (mm/dd/yyyy)" tableColumnId="21"/>
      <queryTableField id="53" name="Most Recent Independent Review-ITRB (mm/dd/yyyy)" tableColumnId="22"/>
      <queryTableField id="18" name="Do you have full and complete relevant engineering records including design, construction, operation, maintenance, and/or closure?" tableColumnId="25"/>
      <queryTableField id="19" name="Consequence Classification" tableColumnId="26"/>
      <queryTableField id="20" name="Classification System" tableColumnId="27"/>
      <queryTableField id="21" name="Has this facility, at any point in its history, failed to be confirmed or certified as stable, as per the design criteria and requirements in place, by an independent engineer?" tableColumnId="28"/>
      <queryTableField id="22" name="Do you have internal/in house engineering specialist oversight of this facility? Or do you have external engineering support for this purpose?" tableColumnId="29"/>
      <queryTableField id="23" name="Formal analysis of the downstream impact on communities, ecosystems and critical infrastructure in the event of catastrophic failure?" tableColumnId="30"/>
      <queryTableField id="55" dataBound="0" tableColumnId="14"/>
      <queryTableField id="48" name="Site-specific EPRP" tableColumnId="31"/>
      <queryTableField id="24" name="Is there a) a closure plan in place for this dam, and b) does it include long term monitoring?" tableColumnId="32"/>
      <queryTableField id="25" name="Have you, or do you plan to assess your tailings facilities against the impact of more regular extreme weather events as a result of climate change?" tableColumnId="33"/>
      <queryTableField id="54" dataBound="0" tableColumnId="10"/>
      <queryTableField id="27" name="Any other relevant information and supporting documentation?" tableColumnId="34"/>
    </queryTableFields>
    <queryTableDeletedFields count="24">
      <deletedField name="INTERNAL RTFE"/>
      <deletedField name="INTERNAL RTFE email"/>
      <deletedField name="INTERNAL Average Tailings Production Rate (tonnes per day)"/>
      <deletedField name="INTERNAL Cyanide Management"/>
      <deletedField name="INTERNAL Proportion of tailings to surface (%)"/>
      <deletedField name="INTERNAL Proportion of tailings to u/g backfill (%)"/>
      <deletedField name="INTERNAL Dewatering Method"/>
      <deletedField name="INTERNAL Target Tailings Density / Solids Content (wt%)"/>
      <deletedField name="INTERNAL Typical (or Anticipated) Tailings Density / Solids Content (wt%)"/>
      <deletedField name="INTERNAL Estimated Annual Volume Water Sent to Surface TSF in Tailings (Mm3)"/>
      <deletedField name="INTERNAL Surface Deposition Method (Primary)"/>
      <deletedField name="INTERNAL Comments"/>
      <deletedField name="Item Type"/>
      <deletedField name="Path"/>
      <deletedField name="INTERNAL Modified By"/>
      <deletedField name="INTERNAL Modified"/>
      <deletedField name="INTERNAL Priority"/>
      <deletedField name="INTERNAL Operation/Legacy/Project"/>
      <deletedField name="Raise Methodology (INTERNAL)"/>
      <deletedField name="INTERNAL Planned Maximum Dam Crest Elevation (masl or mRL)"/>
      <deletedField name="In place density (t/m3) (INTERNAL)"/>
      <deletedField name="Material Findings"/>
      <deletedField name="Mitigation measures based on material findings"/>
      <deletedField name="INTERNAL Region"/>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9)" backgroundRefresh="0" connectionId="1" xr16:uid="{00000000-0016-0000-0700-000001000000}" autoFormatId="16" applyNumberFormats="0" applyBorderFormats="0" applyFontFormats="0" applyPatternFormats="0" applyAlignmentFormats="0" applyWidthHeightFormats="0">
  <queryTableRefresh nextId="56">
    <queryTableFields count="12">
      <queryTableField id="1" name="Facility" tableColumnId="1"/>
      <queryTableField id="6" name="Site" tableColumnId="2"/>
      <queryTableField id="7" name="Latitude" tableColumnId="3"/>
      <queryTableField id="8" name="Longitude" tableColumnId="4"/>
      <queryTableField id="9" name="Ownership" tableColumnId="5"/>
      <queryTableField id="10" name="Status" tableColumnId="7"/>
      <queryTableField id="14" name="Raise Methodology" tableColumnId="11"/>
      <queryTableField id="33" name="Maximum Permitted Storage Capacity (Mt)" tableColumnId="19"/>
      <queryTableField id="28" name="Current Tailings Stored (Mt)" tableColumnId="17"/>
      <queryTableField id="19" name="Consequence Classification" tableColumnId="26"/>
      <queryTableField id="49" name="Most Recent Independent Review-DSR (mm/dd/yyyy)" tableColumnId="20"/>
      <queryTableField id="48" name="Site-specific EPRP" tableColumnId="31"/>
    </queryTableFields>
    <queryTableDeletedFields count="41">
      <deletedField name="INTERNAL RTFE"/>
      <deletedField name="INTERNAL RTFE email"/>
      <deletedField name="INTERNAL Average Tailings Production Rate (tonnes per day)"/>
      <deletedField name="INTERNAL Cyanide Management"/>
      <deletedField name="INTERNAL Proportion of tailings to surface (%)"/>
      <deletedField name="INTERNAL Proportion of tailings to u/g backfill (%)"/>
      <deletedField name="INTERNAL Dewatering Method"/>
      <deletedField name="INTERNAL Target Tailings Density / Solids Content (wt%)"/>
      <deletedField name="INTERNAL Typical (or Anticipated) Tailings Density / Solids Content (wt%)"/>
      <deletedField name="INTERNAL Estimated Annual Volume Water Sent to Surface TSF in Tailings (Mm3)"/>
      <deletedField name="INTERNAL Surface Deposition Method (Primary)"/>
      <deletedField name="INTERNAL Comments"/>
      <deletedField name="Item Type"/>
      <deletedField name="Path"/>
      <deletedField name="INTERNAL Modified By"/>
      <deletedField name="INTERNAL Modified"/>
      <deletedField name="INTERNAL Priority"/>
      <deletedField name="INTERNAL Operation/Legacy/Project"/>
      <deletedField name="Raise Methodology (INTERNAL)"/>
      <deletedField name="INTERNAL Planned Maximum Dam Crest Elevation (masl or mRL)"/>
      <deletedField name="In place density (t/m3) (INTERNAL)"/>
      <deletedField name="Material Findings"/>
      <deletedField name="Mitigation measures based on material findings"/>
      <deletedField name="INTERNAL Region"/>
      <deletedField name="NOJV Entity"/>
      <deletedField name="Date of Initial Operation"/>
      <deletedField name="Is the Dam currently operated or closed as per currently approved design, and within design intent?"/>
      <deletedField name="Current Height (m)"/>
      <deletedField name="Planned Maximum Dam Height (m)"/>
      <deletedField name="Current Tailings Storage Impoundment Volume (m3)"/>
      <deletedField name="Planned Tailings Storage Impoundment Volume in 5 years (m3)"/>
      <deletedField name="Next Planned Independent Review-DSR (mm/dd/yyyy)"/>
      <deletedField name="Most Recent Independent Review-ITRB (mm/dd/yyyy)"/>
      <deletedField name="Do you have full and complete relevant engineering records including design, construction, operation, maintenance, and/or closure?"/>
      <deletedField name="Classification System"/>
      <deletedField name="Has this facility, at any point in its history, failed to be confirmed or certified as stable, as per the design criteria and requirements in place, by an independent engineer?"/>
      <deletedField name="Do you have internal/in house engineering specialist oversight of this facility? Or do you have external engineering support for this purpose?"/>
      <deletedField name="Formal analysis of the downstream impact on communities, ecosystems and critical infrastructure in the event of catastrophic failure?"/>
      <deletedField name="Is there a) a closure plan in place for this dam, and b) does it include long term monitoring?"/>
      <deletedField name="Have you, or do you plan to assess your tailings facilities against the impact of more regular extreme weather events as a result of climate change?"/>
      <deletedField name="Any other relevant information and supporting documentation?"/>
    </queryTableDeleted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64AF7CB-0391-4AD0-8E02-62317F8A08FF}" name="SummaryDate" displayName="SummaryDate" ref="B1:B3" totalsRowShown="0" headerRowDxfId="96" dataDxfId="94" headerRowBorderDxfId="95" tableBorderDxfId="93" totalsRowBorderDxfId="92">
  <autoFilter ref="B1:B3" xr:uid="{D64AF7CB-0391-4AD0-8E02-62317F8A08FF}">
    <filterColumn colId="0" hiddenButton="1"/>
  </autoFilter>
  <tableColumns count="1">
    <tableColumn id="1" xr3:uid="{ABA49D11-65AB-4970-AD8A-10025C032F69}" name="Column1" dataDxfId="0">
      <calculatedColumnFormula>COUNTA('All Dams_Complete'!J2:J574)</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B40D8E-BFA8-4029-B360-11629DA684E2}" name="Table4" displayName="Table4" ref="A6:J39" totalsRowShown="0" headerRowDxfId="91" dataDxfId="89" headerRowBorderDxfId="90" tableBorderDxfId="88">
  <autoFilter ref="A6:J39" xr:uid="{F45A8C3A-2978-4F77-B931-95567A8E0CF0}"/>
  <tableColumns count="10">
    <tableColumn id="1" xr3:uid="{AC161EEA-9C31-4014-B978-1438916EA86C}" name="Column1" dataDxfId="87"/>
    <tableColumn id="2" xr3:uid="{4B463E00-0969-437C-BA5F-7652A8A1477D}" name="Column2" dataDxfId="86"/>
    <tableColumn id="3" xr3:uid="{D1DFF994-9B55-482F-A9C3-811634222C8C}" name="Column3" dataDxfId="85"/>
    <tableColumn id="4" xr3:uid="{A2F02C13-3B17-4EC2-B87E-947C07147844}" name="Column4" dataDxfId="84"/>
    <tableColumn id="5" xr3:uid="{5F81BAF0-3C16-4CA3-838C-7F26949E22AA}" name="Column5" dataDxfId="83"/>
    <tableColumn id="6" xr3:uid="{3E50F0C7-8950-49EB-AB8A-B25B0D01A0AC}" name="Column6" dataDxfId="82"/>
    <tableColumn id="7" xr3:uid="{E0B37050-EE96-41B9-A54A-318C77CC2FF9}" name="Column7" dataDxfId="81"/>
    <tableColumn id="8" xr3:uid="{9D04504D-DFC3-4785-AD10-DDD1D6FBDF53}" name="Column8" dataDxfId="80"/>
    <tableColumn id="9" xr3:uid="{FD51D185-559C-4A1F-B1FD-B42F24006517}" name="Column9" dataDxfId="79"/>
    <tableColumn id="10" xr3:uid="{C6841228-B4C9-4E59-869E-A3595868C62C}" name="Column10" dataDxfId="7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ll_Dams" displayName="All_Dams" ref="A1:AE78" tableType="queryTable" headerRowDxfId="77" dataDxfId="76">
  <autoFilter ref="A1:AE78" xr:uid="{00000000-000C-0000-FFFF-FFFF00000000}">
    <filterColumn colId="29">
      <filters>
        <filter val="Americas-Argentina"/>
        <filter val="Americas-Canada"/>
        <filter val="Americas-Domincan Republic"/>
        <filter val="Americas-Mexico"/>
        <filter val="Americas-Peru"/>
        <filter val="Americas-Suriname"/>
        <filter val="Americas-United States of America"/>
      </filters>
    </filterColumn>
  </autoFilter>
  <tableColumns count="31">
    <tableColumn id="1" xr3:uid="{00000000-0010-0000-0000-000001000000}" uniqueName="Title" name="Facility" totalsRowLabel="Total" queryTableFieldId="1" dataDxfId="75" totalsRowDxfId="74"/>
    <tableColumn id="2" xr3:uid="{00000000-0010-0000-0000-000002000000}" uniqueName="field_1" name="Site" queryTableFieldId="6" dataDxfId="73" totalsRowDxfId="72"/>
    <tableColumn id="3" xr3:uid="{00000000-0010-0000-0000-000003000000}" uniqueName="field_2" name="Latitude" queryTableFieldId="7" dataDxfId="71" totalsRowDxfId="70"/>
    <tableColumn id="4" xr3:uid="{00000000-0010-0000-0000-000004000000}" uniqueName="field_3" name="Longitude" queryTableFieldId="8" dataDxfId="69" totalsRowDxfId="68"/>
    <tableColumn id="5" xr3:uid="{00000000-0010-0000-0000-000005000000}" uniqueName="field_4" name="Ownership" queryTableFieldId="9" dataDxfId="67" totalsRowDxfId="66"/>
    <tableColumn id="6" xr3:uid="{00000000-0010-0000-0000-000006000000}" uniqueName="NOJVEntity" name="NOJV Entity" queryTableFieldId="34" dataDxfId="65" totalsRowDxfId="64"/>
    <tableColumn id="7" xr3:uid="{00000000-0010-0000-0000-000007000000}" uniqueName="field_5" name="Status" queryTableFieldId="10" dataDxfId="63" totalsRowDxfId="62"/>
    <tableColumn id="8" xr3:uid="{00000000-0010-0000-0000-000008000000}" uniqueName="field_6" name="Date of Initial Operation" queryTableFieldId="11" dataDxfId="61" totalsRowDxfId="60"/>
    <tableColumn id="9" xr3:uid="{00000000-0010-0000-0000-000009000000}" uniqueName="field_7" name="Is the Dam currently operated or closed as per currently approved design, and within design intent?" queryTableFieldId="12" dataDxfId="59" totalsRowDxfId="58"/>
    <tableColumn id="11" xr3:uid="{00000000-0010-0000-0000-00000B000000}" uniqueName="field_9" name="Raise Methodology" queryTableFieldId="14" dataDxfId="57" totalsRowDxfId="56"/>
    <tableColumn id="12" xr3:uid="{00000000-0010-0000-0000-00000C000000}" uniqueName="CurrentHeight_x005f_x0028_m_x005f_x0029_" name="Current Height (m)" queryTableFieldId="50" dataDxfId="55" totalsRowDxfId="54"/>
    <tableColumn id="13" xr3:uid="{00000000-0010-0000-0000-00000D000000}" uniqueName="field_10" name="Planned Maximum Dam Height (m)" queryTableFieldId="15" dataDxfId="53" totalsRowDxfId="52"/>
    <tableColumn id="15" xr3:uid="{00000000-0010-0000-0000-00000F000000}" uniqueName="field_11" name="Current Tailings Storage Impoundment Volume (m3)" queryTableFieldId="16" dataDxfId="51" totalsRowDxfId="50"/>
    <tableColumn id="17" xr3:uid="{00000000-0010-0000-0000-000011000000}" uniqueName="CurrentTailingsStored_x005f_x0028_Mt_x" name="Current Tailings Stored (Mt)" queryTableFieldId="28" dataDxfId="49" totalsRowDxfId="48"/>
    <tableColumn id="18" xr3:uid="{00000000-0010-0000-0000-000012000000}" uniqueName="field_12" name="Planned Tailings Storage Impoundment Volume in 5 years (m3)" queryTableFieldId="17" dataDxfId="47" totalsRowDxfId="46"/>
    <tableColumn id="19" xr3:uid="{00000000-0010-0000-0000-000013000000}" uniqueName="SASBCOLUMN_x005f_x003a_MaximumPermitte" name="Maximum Permitted Storage Capacity (Mt)" queryTableFieldId="33" dataDxfId="45" totalsRowDxfId="44"/>
    <tableColumn id="20" xr3:uid="{00000000-0010-0000-0000-000014000000}" uniqueName="COEQ11" name="Most Recent Independent Review-DSR (mm/dd/yyyy)" queryTableFieldId="49" dataDxfId="43" totalsRowDxfId="42"/>
    <tableColumn id="21" xr3:uid="{00000000-0010-0000-0000-000015000000}" uniqueName="NextPlannedIndependentReview_x00" name="Next Planned Independent Review-DSR (mm/dd/yyyy)" queryTableFieldId="51" dataDxfId="41" totalsRowDxfId="40"/>
    <tableColumn id="22" xr3:uid="{00000000-0010-0000-0000-000016000000}" uniqueName="MostRecentIndependentReview_x002" name="Most Recent Independent Review-ITRB (mm/dd/yyyy)" queryTableFieldId="53" dataDxfId="39" totalsRowDxfId="38"/>
    <tableColumn id="25" xr3:uid="{00000000-0010-0000-0000-000019000000}" uniqueName="field_14" name="Do you have full and complete relevant engineering records including design, construction, operation, maintenance, and/or closure?" queryTableFieldId="18" dataDxfId="37" totalsRowDxfId="36"/>
    <tableColumn id="26" xr3:uid="{00000000-0010-0000-0000-00001A000000}" uniqueName="field_15" name="Consequence Classification" queryTableFieldId="19" dataDxfId="35" totalsRowDxfId="34"/>
    <tableColumn id="27" xr3:uid="{00000000-0010-0000-0000-00001B000000}" uniqueName="field_16" name="Classification System" queryTableFieldId="20" dataDxfId="33" totalsRowDxfId="32"/>
    <tableColumn id="28" xr3:uid="{00000000-0010-0000-0000-00001C000000}" uniqueName="field_17" name="Has this facility, at any point in its history, failed to be confirmed or certified as stable, as per the design criteria and requirements in place, by an independent engineer?" queryTableFieldId="21" dataDxfId="31" totalsRowDxfId="30"/>
    <tableColumn id="29" xr3:uid="{00000000-0010-0000-0000-00001D000000}" uniqueName="field_18" name="Do you have internal/in house engineering specialist oversight of this facility? Or do you have external engineering support for this purpose?" queryTableFieldId="22" dataDxfId="29" totalsRowDxfId="28"/>
    <tableColumn id="30" xr3:uid="{00000000-0010-0000-0000-00001E000000}" uniqueName="field_19" name="Formal analysis of the downstream impact on communities, ecosystems and critical infrastructure in the event of catastrophic failure?" queryTableFieldId="23" dataDxfId="27" totalsRowDxfId="26"/>
    <tableColumn id="14" xr3:uid="{AB6C8A73-DF62-430C-B9BF-689FF095B4DF}" uniqueName="14" name="Date formal analysis of downstream impact " queryTableFieldId="55" totalsRowDxfId="25"/>
    <tableColumn id="31" xr3:uid="{00000000-0010-0000-0000-00001F000000}" uniqueName="SASB_x005f_x0028_l_x005f_x0029_Site_x005f_x002d_sp0" name="Site-specific EPRP" queryTableFieldId="48" dataDxfId="24" totalsRowDxfId="23"/>
    <tableColumn id="32" xr3:uid="{00000000-0010-0000-0000-000020000000}" uniqueName="field_20" name="Is there a) a closure plan in place for this dam, and b) does it include long term monitoring?" queryTableFieldId="24" dataDxfId="22" totalsRowDxfId="21"/>
    <tableColumn id="33" xr3:uid="{00000000-0010-0000-0000-000021000000}" uniqueName="field_21" name="Have you, or do you plan to assess your tailings facilities against the impact of more regular extreme weather events as a result of climate change?" queryTableFieldId="25" dataDxfId="20" totalsRowDxfId="19"/>
    <tableColumn id="10" xr3:uid="{A5DA811D-4B65-4278-ACDC-EADC9D9A1050}" uniqueName="10" name="Region" queryTableFieldId="54" dataDxfId="18" totalsRowDxfId="17"/>
    <tableColumn id="34" xr3:uid="{00000000-0010-0000-0000-000022000000}" uniqueName="Anyotherrelevantinformationandsu" name="Any other relevant information and supporting documentation?" totalsRowFunction="count" queryTableFieldId="27" dataDxfId="16" totalsRowDxfId="1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F25A69-C521-42E0-A83E-FC0AABE5AF8F}" name="Table_query__93" displayName="Table_query__93" ref="A1:L80" tableType="queryTable" totalsRowShown="0" headerRowDxfId="14" dataDxfId="13">
  <tableColumns count="12">
    <tableColumn id="1" xr3:uid="{A36AF28A-781D-494B-90C9-0300777254C9}" uniqueName="Title" name="Facility" queryTableFieldId="1" dataDxfId="12"/>
    <tableColumn id="2" xr3:uid="{311FE7A8-197B-4980-AC43-BB8BF21CFE7E}" uniqueName="field_1" name="Site" queryTableFieldId="6" dataDxfId="11"/>
    <tableColumn id="3" xr3:uid="{9D9E792F-C1DB-49C9-9F0E-B89D17EA617C}" uniqueName="field_2" name="Latitude" queryTableFieldId="7" dataDxfId="10"/>
    <tableColumn id="4" xr3:uid="{EDD4DBD6-2A7E-4621-8D05-13292B571CEB}" uniqueName="field_3" name="Longitude" queryTableFieldId="8" dataDxfId="9"/>
    <tableColumn id="5" xr3:uid="{64DE8C38-5A16-411A-9D71-991ECECDC733}" uniqueName="field_4" name="Ownership" queryTableFieldId="9" dataDxfId="8"/>
    <tableColumn id="7" xr3:uid="{53871820-0BC9-47F5-B837-A133F1D74443}" uniqueName="field_5" name="Status" queryTableFieldId="10" dataDxfId="7"/>
    <tableColumn id="11" xr3:uid="{9B950C98-3014-4D18-8502-35657172B58B}" uniqueName="field_9" name="Raise Methodology" queryTableFieldId="14" dataDxfId="6"/>
    <tableColumn id="19" xr3:uid="{CAE7474F-7A66-4AA9-9434-B13A93F8DD06}" uniqueName="SASBCOLUMN_x005f_x003a_MaximumPermitte" name="Maximum Permitted Storage Capacity (Mt)" queryTableFieldId="33" dataDxfId="5"/>
    <tableColumn id="17" xr3:uid="{C6E3C3BA-50B8-45A8-9975-F56B20C38751}" uniqueName="CurrentTailingsStored_x005f_x0028_Mt_x" name="Current Tailings Stored (Mt)" queryTableFieldId="28" dataDxfId="4"/>
    <tableColumn id="26" xr3:uid="{00B42E71-B9D8-4820-BF87-976789A9F87B}" uniqueName="field_15" name="Consequence Classification" queryTableFieldId="19" dataDxfId="3"/>
    <tableColumn id="20" xr3:uid="{AA3EB422-B7B4-4783-81BD-107B9C262E20}" uniqueName="COEQ11" name="Most Recent Independent Review-DSR (mm/dd/yyyy)" queryTableFieldId="49" dataDxfId="2"/>
    <tableColumn id="31" xr3:uid="{03D15EA7-F128-407D-ADA8-40A680BB9200}" uniqueName="SASB_x005f_x0028_l_x005f_x0029_Site_x005f_x002d_sp0" name="Site-specific EPRP" queryTableFieldId="48"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abSelected="1" zoomScale="85" zoomScaleNormal="85" workbookViewId="0">
      <selection activeCell="H26" sqref="H26"/>
    </sheetView>
  </sheetViews>
  <sheetFormatPr defaultColWidth="9.140625" defaultRowHeight="15" x14ac:dyDescent="0.3"/>
  <cols>
    <col min="1" max="1" width="49.140625" style="11" customWidth="1"/>
    <col min="2" max="2" width="16.85546875" style="11" customWidth="1"/>
    <col min="3" max="3" width="15.7109375" style="11" customWidth="1"/>
    <col min="4" max="8" width="10.7109375" style="11" customWidth="1"/>
    <col min="9" max="16384" width="9.140625" style="11"/>
  </cols>
  <sheetData>
    <row r="1" spans="1:3" x14ac:dyDescent="0.3">
      <c r="B1" s="40" t="s">
        <v>0</v>
      </c>
    </row>
    <row r="2" spans="1:3" x14ac:dyDescent="0.3">
      <c r="A2" s="32" t="s">
        <v>1</v>
      </c>
      <c r="B2" s="41">
        <v>46113</v>
      </c>
    </row>
    <row r="3" spans="1:3" x14ac:dyDescent="0.3">
      <c r="A3" s="32" t="s">
        <v>732</v>
      </c>
      <c r="B3" s="42">
        <f>COUNTA('All Dams_Complete'!J3:J575)</f>
        <v>76</v>
      </c>
    </row>
    <row r="4" spans="1:3" x14ac:dyDescent="0.3">
      <c r="A4" s="33"/>
      <c r="B4" s="34"/>
    </row>
    <row r="5" spans="1:3" x14ac:dyDescent="0.3">
      <c r="A5" s="30" t="s">
        <v>2</v>
      </c>
      <c r="B5" s="43" t="s">
        <v>3</v>
      </c>
      <c r="C5" s="20" t="s">
        <v>4</v>
      </c>
    </row>
    <row r="6" spans="1:3" x14ac:dyDescent="0.3">
      <c r="A6" s="44" t="s">
        <v>5</v>
      </c>
      <c r="B6" s="31">
        <f>COUNTIF('All Dams_Complete'!G3:G575,"Active")</f>
        <v>22</v>
      </c>
      <c r="C6" s="22">
        <f>+B6/B$3</f>
        <v>0.28947368421052633</v>
      </c>
    </row>
    <row r="7" spans="1:3" x14ac:dyDescent="0.3">
      <c r="A7" s="44" t="s">
        <v>6</v>
      </c>
      <c r="B7" s="31">
        <f>COUNTIF('All Dams_Complete'!G3:G575,"Inactive")</f>
        <v>15</v>
      </c>
      <c r="C7" s="22">
        <f>+B7/B$3</f>
        <v>0.19736842105263158</v>
      </c>
    </row>
    <row r="8" spans="1:3" x14ac:dyDescent="0.3">
      <c r="A8" s="44" t="s">
        <v>7</v>
      </c>
      <c r="B8" s="31">
        <f>COUNTIF('All Dams_Complete'!G3:G575,"Reclaimed/Closed")</f>
        <v>39</v>
      </c>
      <c r="C8" s="22">
        <f>+B8/B$3</f>
        <v>0.51315789473684215</v>
      </c>
    </row>
    <row r="9" spans="1:3" x14ac:dyDescent="0.3">
      <c r="A9" s="30"/>
      <c r="B9" s="29"/>
    </row>
    <row r="10" spans="1:3" x14ac:dyDescent="0.3">
      <c r="A10" s="30" t="s">
        <v>8</v>
      </c>
      <c r="B10" s="43" t="s">
        <v>3</v>
      </c>
      <c r="C10" s="20" t="s">
        <v>4</v>
      </c>
    </row>
    <row r="11" spans="1:3" x14ac:dyDescent="0.3">
      <c r="A11" s="44" t="s">
        <v>9</v>
      </c>
      <c r="B11" s="31">
        <f>COUNTIF('All Dams_Complete'!J3:J575,"Upstream")</f>
        <v>30</v>
      </c>
      <c r="C11" s="22">
        <f>+B11/B$3</f>
        <v>0.39473684210526316</v>
      </c>
    </row>
    <row r="12" spans="1:3" x14ac:dyDescent="0.3">
      <c r="A12" s="44" t="s">
        <v>10</v>
      </c>
      <c r="B12" s="31">
        <f>COUNTIF('All Dams_Complete'!J3:J575,"Downstream")</f>
        <v>25</v>
      </c>
      <c r="C12" s="22">
        <f>+B12/B$3</f>
        <v>0.32894736842105265</v>
      </c>
    </row>
    <row r="13" spans="1:3" x14ac:dyDescent="0.3">
      <c r="A13" s="44" t="s">
        <v>11</v>
      </c>
      <c r="B13" s="31">
        <f>COUNTIF('All Dams_Complete'!J3:J575,"Centerline")</f>
        <v>6</v>
      </c>
      <c r="C13" s="22">
        <f>+B13/B$3</f>
        <v>7.8947368421052627E-2</v>
      </c>
    </row>
    <row r="14" spans="1:3" x14ac:dyDescent="0.3">
      <c r="A14" s="45" t="s">
        <v>428</v>
      </c>
      <c r="B14" s="47">
        <f>COUNTIF('All Dams_Complete'!J3:J575,"Other")+COUNTIF('All Dams_Complete'!J3:J575,"N/A")</f>
        <v>15</v>
      </c>
      <c r="C14" s="22">
        <f>+B14/B$3</f>
        <v>0.19736842105263158</v>
      </c>
    </row>
    <row r="15" spans="1:3" x14ac:dyDescent="0.3">
      <c r="A15" s="46" t="s">
        <v>733</v>
      </c>
      <c r="B15" s="46"/>
      <c r="C15" s="46"/>
    </row>
    <row r="16" spans="1:3" x14ac:dyDescent="0.3">
      <c r="C16" s="23"/>
    </row>
    <row r="17" spans="1:3" x14ac:dyDescent="0.3">
      <c r="A17" s="18" t="s">
        <v>12</v>
      </c>
      <c r="B17" s="20" t="s">
        <v>3</v>
      </c>
      <c r="C17" s="20" t="s">
        <v>4</v>
      </c>
    </row>
    <row r="18" spans="1:3" x14ac:dyDescent="0.3">
      <c r="A18" s="19" t="s">
        <v>13</v>
      </c>
      <c r="B18" s="21">
        <f>COUNTIF('All Dams_Complete'!U3:U575,"Low")</f>
        <v>11</v>
      </c>
      <c r="C18" s="22">
        <f>B18/B3</f>
        <v>0.14473684210526316</v>
      </c>
    </row>
    <row r="19" spans="1:3" x14ac:dyDescent="0.3">
      <c r="A19" s="19" t="s">
        <v>14</v>
      </c>
      <c r="B19" s="21">
        <f>COUNTIF('All Dams_Complete'!U3:U575,"Significant")</f>
        <v>18</v>
      </c>
      <c r="C19" s="22">
        <f>B19/B3</f>
        <v>0.23684210526315788</v>
      </c>
    </row>
    <row r="20" spans="1:3" x14ac:dyDescent="0.3">
      <c r="A20" s="19" t="s">
        <v>15</v>
      </c>
      <c r="B20" s="21">
        <f>COUNTIF('All Dams_Complete'!U3:U575,"High")</f>
        <v>12</v>
      </c>
      <c r="C20" s="22">
        <f>B20/B3</f>
        <v>0.15789473684210525</v>
      </c>
    </row>
    <row r="21" spans="1:3" x14ac:dyDescent="0.3">
      <c r="A21" s="19" t="s">
        <v>16</v>
      </c>
      <c r="B21" s="21">
        <f>COUNTIF('All Dams_Complete'!U3:U575,"Very High")</f>
        <v>8</v>
      </c>
      <c r="C21" s="22">
        <f>B21/B3</f>
        <v>0.10526315789473684</v>
      </c>
    </row>
    <row r="22" spans="1:3" x14ac:dyDescent="0.3">
      <c r="A22" s="19" t="s">
        <v>17</v>
      </c>
      <c r="B22" s="21">
        <f>COUNTIF('All Dams_Complete'!U3:U575,"Extreme")</f>
        <v>12</v>
      </c>
      <c r="C22" s="22">
        <f>B22/B3</f>
        <v>0.15789473684210525</v>
      </c>
    </row>
    <row r="23" spans="1:3" ht="16.5" x14ac:dyDescent="0.3">
      <c r="A23" s="19" t="s">
        <v>428</v>
      </c>
      <c r="B23" s="21">
        <f>B3-SUM(B18:B22)</f>
        <v>15</v>
      </c>
      <c r="C23" s="22">
        <f>B23/B3</f>
        <v>0.19736842105263158</v>
      </c>
    </row>
    <row r="24" spans="1:3" ht="30" customHeight="1" x14ac:dyDescent="0.3">
      <c r="A24" s="46" t="s">
        <v>734</v>
      </c>
      <c r="B24" s="46"/>
      <c r="C24" s="46"/>
    </row>
    <row r="26" spans="1:3" x14ac:dyDescent="0.3">
      <c r="A26" s="18" t="s">
        <v>18</v>
      </c>
      <c r="B26" s="20" t="s">
        <v>3</v>
      </c>
      <c r="C26" s="20" t="s">
        <v>4</v>
      </c>
    </row>
    <row r="27" spans="1:3" x14ac:dyDescent="0.3">
      <c r="A27" s="19" t="s">
        <v>735</v>
      </c>
      <c r="B27" s="21">
        <f>COUNTIF('All Dams_Complete'!$AD$1:$AD$80,"AAP*")+COUNTIF('All Dams_Complete'!$AD$1:$AD$80,"Legacy Australia*")</f>
        <v>22</v>
      </c>
      <c r="C27" s="22">
        <f>B27/B$3</f>
        <v>0.28947368421052633</v>
      </c>
    </row>
    <row r="28" spans="1:3" x14ac:dyDescent="0.3">
      <c r="A28" s="19" t="s">
        <v>736</v>
      </c>
      <c r="B28" s="21">
        <f>COUNTIF('All Dams_Complete'!$AD$1:$AD$80,"Americas*")+COUNTIF('All Dams_Complete'!$AD$1:$AD$80,"Legacy Canada*")+COUNTIF('All Dams_Complete'!$AD$1:$AD$80,"Legacy LATAC*")+COUNTIF('All Dams_Complete'!$AD$1:$AD$80,"Legacy US*")</f>
        <v>54</v>
      </c>
      <c r="C28" s="22">
        <f>B28/B$3</f>
        <v>0.71052631578947367</v>
      </c>
    </row>
  </sheetData>
  <mergeCells count="2">
    <mergeCell ref="A15:C15"/>
    <mergeCell ref="A24:C24"/>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DA47-0E04-42AF-84E4-57B255F395C6}">
  <dimension ref="A1:J39"/>
  <sheetViews>
    <sheetView workbookViewId="0">
      <selection activeCell="K9" sqref="K9"/>
    </sheetView>
  </sheetViews>
  <sheetFormatPr defaultColWidth="8.7109375" defaultRowHeight="15" x14ac:dyDescent="0.3"/>
  <cols>
    <col min="1" max="9" width="20.5703125" style="11" customWidth="1"/>
    <col min="10" max="10" width="40.5703125" style="11" customWidth="1"/>
    <col min="11" max="16384" width="8.7109375" style="11"/>
  </cols>
  <sheetData>
    <row r="1" spans="1:10" ht="30" customHeight="1" x14ac:dyDescent="0.3">
      <c r="A1" s="36" t="s">
        <v>19</v>
      </c>
      <c r="B1" s="36"/>
      <c r="C1" s="36"/>
      <c r="D1" s="36"/>
      <c r="E1" s="36"/>
      <c r="F1" s="36"/>
      <c r="G1" s="36"/>
      <c r="H1" s="36"/>
      <c r="I1" s="36"/>
      <c r="J1" s="36"/>
    </row>
    <row r="2" spans="1:10" ht="30" customHeight="1" x14ac:dyDescent="0.3">
      <c r="A2" s="37" t="s">
        <v>20</v>
      </c>
      <c r="B2" s="37"/>
      <c r="C2" s="37"/>
      <c r="D2" s="37"/>
      <c r="E2" s="37"/>
      <c r="F2" s="37"/>
      <c r="G2" s="37"/>
      <c r="H2" s="37"/>
      <c r="I2" s="37"/>
      <c r="J2" s="37"/>
    </row>
    <row r="4" spans="1:10" ht="14.45" customHeight="1" x14ac:dyDescent="0.3">
      <c r="A4" s="38" t="s">
        <v>21</v>
      </c>
      <c r="B4" s="38"/>
      <c r="C4" s="38"/>
      <c r="D4" s="38"/>
      <c r="E4" s="38"/>
      <c r="F4" s="38"/>
      <c r="G4" s="38"/>
      <c r="H4" s="38"/>
      <c r="I4" s="38" t="s">
        <v>22</v>
      </c>
      <c r="J4" s="38"/>
    </row>
    <row r="5" spans="1:10" ht="35.1" customHeight="1" x14ac:dyDescent="0.3">
      <c r="A5" s="39" t="s">
        <v>23</v>
      </c>
      <c r="B5" s="39"/>
      <c r="C5" s="39"/>
      <c r="D5" s="39" t="s">
        <v>24</v>
      </c>
      <c r="E5" s="39"/>
      <c r="F5" s="39"/>
      <c r="G5" s="39" t="s">
        <v>25</v>
      </c>
      <c r="H5" s="39"/>
      <c r="I5" s="17" t="s">
        <v>26</v>
      </c>
      <c r="J5" s="17" t="s">
        <v>27</v>
      </c>
    </row>
    <row r="6" spans="1:10" ht="33" hidden="1" customHeight="1" x14ac:dyDescent="0.3">
      <c r="A6" s="15" t="s">
        <v>0</v>
      </c>
      <c r="B6" s="16" t="s">
        <v>28</v>
      </c>
      <c r="C6" s="16" t="s">
        <v>29</v>
      </c>
      <c r="D6" s="16" t="s">
        <v>30</v>
      </c>
      <c r="E6" s="16" t="s">
        <v>31</v>
      </c>
      <c r="F6" s="16" t="s">
        <v>32</v>
      </c>
      <c r="G6" s="16" t="s">
        <v>33</v>
      </c>
      <c r="H6" s="16" t="s">
        <v>34</v>
      </c>
      <c r="I6" s="14" t="s">
        <v>35</v>
      </c>
      <c r="J6" s="14" t="s">
        <v>36</v>
      </c>
    </row>
    <row r="7" spans="1:10" ht="135" x14ac:dyDescent="0.3">
      <c r="A7" s="15" t="s">
        <v>37</v>
      </c>
      <c r="B7" s="16" t="s">
        <v>38</v>
      </c>
      <c r="C7" s="16" t="s">
        <v>39</v>
      </c>
      <c r="D7" s="16" t="s">
        <v>40</v>
      </c>
      <c r="E7" s="16" t="s">
        <v>41</v>
      </c>
      <c r="F7" s="16" t="s">
        <v>42</v>
      </c>
      <c r="G7" s="16" t="s">
        <v>43</v>
      </c>
      <c r="H7" s="16" t="s">
        <v>44</v>
      </c>
      <c r="I7" s="16" t="s">
        <v>45</v>
      </c>
      <c r="J7" s="16" t="s">
        <v>46</v>
      </c>
    </row>
    <row r="8" spans="1:10" ht="30" x14ac:dyDescent="0.3">
      <c r="A8" s="15" t="s">
        <v>47</v>
      </c>
      <c r="B8" s="16" t="s">
        <v>48</v>
      </c>
      <c r="C8" s="16" t="s">
        <v>49</v>
      </c>
      <c r="D8" s="16"/>
      <c r="E8" s="16"/>
      <c r="F8" s="16"/>
      <c r="G8" s="16" t="s">
        <v>43</v>
      </c>
      <c r="H8" s="16" t="s">
        <v>44</v>
      </c>
      <c r="I8" s="16" t="s">
        <v>50</v>
      </c>
      <c r="J8" s="16" t="s">
        <v>51</v>
      </c>
    </row>
    <row r="9" spans="1:10" ht="300" x14ac:dyDescent="0.3">
      <c r="A9" s="13" t="s">
        <v>52</v>
      </c>
      <c r="B9" s="14" t="s">
        <v>53</v>
      </c>
      <c r="C9" s="14" t="s">
        <v>54</v>
      </c>
      <c r="D9" s="14" t="s">
        <v>55</v>
      </c>
      <c r="E9" s="14" t="s">
        <v>56</v>
      </c>
      <c r="F9" s="14" t="s">
        <v>57</v>
      </c>
      <c r="G9" s="14" t="s">
        <v>43</v>
      </c>
      <c r="H9" s="14" t="s">
        <v>44</v>
      </c>
      <c r="I9" s="14" t="s">
        <v>58</v>
      </c>
      <c r="J9" s="35" t="s">
        <v>59</v>
      </c>
    </row>
    <row r="10" spans="1:10" ht="375" x14ac:dyDescent="0.3">
      <c r="A10" s="15" t="s">
        <v>60</v>
      </c>
      <c r="B10" s="16" t="s">
        <v>61</v>
      </c>
      <c r="C10" s="16" t="s">
        <v>62</v>
      </c>
      <c r="D10" s="16" t="s">
        <v>63</v>
      </c>
      <c r="E10" s="16" t="s">
        <v>64</v>
      </c>
      <c r="F10" s="16" t="s">
        <v>65</v>
      </c>
      <c r="G10" s="16" t="s">
        <v>43</v>
      </c>
      <c r="H10" s="16" t="s">
        <v>44</v>
      </c>
      <c r="I10" s="16" t="s">
        <v>61</v>
      </c>
      <c r="J10" s="16" t="s">
        <v>66</v>
      </c>
    </row>
    <row r="11" spans="1:10" ht="45" x14ac:dyDescent="0.3">
      <c r="A11" s="13" t="s">
        <v>67</v>
      </c>
      <c r="B11" s="14" t="s">
        <v>68</v>
      </c>
      <c r="C11" s="16"/>
      <c r="D11" s="16"/>
      <c r="E11" s="16"/>
      <c r="F11" s="16"/>
      <c r="G11" s="14" t="s">
        <v>43</v>
      </c>
      <c r="H11" s="14" t="s">
        <v>44</v>
      </c>
      <c r="I11" s="14" t="s">
        <v>69</v>
      </c>
      <c r="J11" s="14" t="s">
        <v>70</v>
      </c>
    </row>
    <row r="12" spans="1:10" ht="75" x14ac:dyDescent="0.3">
      <c r="A12" s="15" t="s">
        <v>71</v>
      </c>
      <c r="B12" s="16" t="s">
        <v>72</v>
      </c>
      <c r="C12" s="16" t="s">
        <v>73</v>
      </c>
      <c r="D12" s="16"/>
      <c r="E12" s="16"/>
      <c r="F12" s="16"/>
      <c r="G12" s="16" t="s">
        <v>43</v>
      </c>
      <c r="H12" s="16" t="s">
        <v>44</v>
      </c>
      <c r="I12" s="16" t="s">
        <v>74</v>
      </c>
      <c r="J12" s="16" t="s">
        <v>75</v>
      </c>
    </row>
    <row r="13" spans="1:10" ht="315" x14ac:dyDescent="0.3">
      <c r="A13" s="13" t="s">
        <v>76</v>
      </c>
      <c r="B13" s="14" t="s">
        <v>77</v>
      </c>
      <c r="C13" s="14" t="s">
        <v>78</v>
      </c>
      <c r="D13" s="14" t="s">
        <v>79</v>
      </c>
      <c r="E13" s="14" t="s">
        <v>80</v>
      </c>
      <c r="F13" s="14" t="s">
        <v>81</v>
      </c>
      <c r="G13" s="14" t="s">
        <v>43</v>
      </c>
      <c r="H13" s="14" t="s">
        <v>44</v>
      </c>
      <c r="I13" s="14" t="s">
        <v>82</v>
      </c>
      <c r="J13" s="14" t="s">
        <v>83</v>
      </c>
    </row>
    <row r="14" spans="1:10" ht="60" x14ac:dyDescent="0.3">
      <c r="A14" s="15" t="s">
        <v>84</v>
      </c>
      <c r="B14" s="16" t="s">
        <v>85</v>
      </c>
      <c r="C14" s="16" t="s">
        <v>86</v>
      </c>
      <c r="D14" s="16"/>
      <c r="E14" s="16"/>
      <c r="F14" s="16"/>
      <c r="G14" s="16" t="s">
        <v>87</v>
      </c>
      <c r="H14" s="16" t="s">
        <v>44</v>
      </c>
      <c r="I14" s="16" t="s">
        <v>88</v>
      </c>
      <c r="J14" s="16" t="s">
        <v>89</v>
      </c>
    </row>
    <row r="15" spans="1:10" ht="105" x14ac:dyDescent="0.3">
      <c r="A15" s="13" t="s">
        <v>90</v>
      </c>
      <c r="B15" s="14" t="s">
        <v>91</v>
      </c>
      <c r="C15" s="14" t="s">
        <v>92</v>
      </c>
      <c r="D15" s="16"/>
      <c r="E15" s="16"/>
      <c r="F15" s="16"/>
      <c r="G15" s="14" t="s">
        <v>43</v>
      </c>
      <c r="H15" s="14" t="s">
        <v>44</v>
      </c>
      <c r="I15" s="14" t="s">
        <v>93</v>
      </c>
      <c r="J15" s="14" t="s">
        <v>94</v>
      </c>
    </row>
    <row r="16" spans="1:10" ht="90" x14ac:dyDescent="0.3">
      <c r="A16" s="15"/>
      <c r="B16" s="16"/>
      <c r="C16" s="16"/>
      <c r="D16" s="16" t="s">
        <v>95</v>
      </c>
      <c r="E16" s="16" t="s">
        <v>96</v>
      </c>
      <c r="F16" s="16" t="s">
        <v>97</v>
      </c>
      <c r="G16" s="16" t="s">
        <v>43</v>
      </c>
      <c r="H16" s="16" t="s">
        <v>44</v>
      </c>
      <c r="I16" s="16" t="s">
        <v>98</v>
      </c>
      <c r="J16" s="16" t="s">
        <v>99</v>
      </c>
    </row>
    <row r="17" spans="1:10" ht="195" x14ac:dyDescent="0.3">
      <c r="A17" s="13" t="s">
        <v>100</v>
      </c>
      <c r="B17" s="14" t="s">
        <v>101</v>
      </c>
      <c r="C17" s="14" t="s">
        <v>102</v>
      </c>
      <c r="D17" s="16"/>
      <c r="E17" s="16"/>
      <c r="F17" s="16"/>
      <c r="G17" s="14" t="s">
        <v>43</v>
      </c>
      <c r="H17" s="14" t="s">
        <v>44</v>
      </c>
      <c r="I17" s="14" t="s">
        <v>103</v>
      </c>
      <c r="J17" s="14" t="s">
        <v>104</v>
      </c>
    </row>
    <row r="18" spans="1:10" ht="75" x14ac:dyDescent="0.3">
      <c r="A18" s="15"/>
      <c r="B18" s="16"/>
      <c r="C18" s="16"/>
      <c r="D18" s="16" t="s">
        <v>105</v>
      </c>
      <c r="E18" s="16" t="s">
        <v>106</v>
      </c>
      <c r="F18" s="16" t="s">
        <v>107</v>
      </c>
      <c r="G18" s="16" t="s">
        <v>43</v>
      </c>
      <c r="H18" s="16" t="s">
        <v>44</v>
      </c>
      <c r="I18" s="16" t="s">
        <v>108</v>
      </c>
      <c r="J18" s="16" t="s">
        <v>109</v>
      </c>
    </row>
    <row r="19" spans="1:10" ht="150" x14ac:dyDescent="0.3">
      <c r="A19" s="15" t="s">
        <v>110</v>
      </c>
      <c r="B19" s="16" t="s">
        <v>111</v>
      </c>
      <c r="C19" s="16" t="s">
        <v>112</v>
      </c>
      <c r="D19" s="16"/>
      <c r="E19" s="16"/>
      <c r="F19" s="16"/>
      <c r="G19" s="16"/>
      <c r="H19" s="16"/>
      <c r="I19" s="16" t="s">
        <v>113</v>
      </c>
      <c r="J19" s="16" t="s">
        <v>114</v>
      </c>
    </row>
    <row r="20" spans="1:10" ht="270" x14ac:dyDescent="0.3">
      <c r="A20" s="15"/>
      <c r="B20" s="16"/>
      <c r="C20" s="16"/>
      <c r="D20" s="14" t="s">
        <v>115</v>
      </c>
      <c r="E20" s="14" t="s">
        <v>116</v>
      </c>
      <c r="F20" s="14" t="s">
        <v>117</v>
      </c>
      <c r="G20" s="14" t="s">
        <v>118</v>
      </c>
      <c r="H20" s="14" t="s">
        <v>119</v>
      </c>
      <c r="I20" s="14" t="s">
        <v>120</v>
      </c>
      <c r="J20" s="14" t="s">
        <v>121</v>
      </c>
    </row>
    <row r="21" spans="1:10" ht="409.5" x14ac:dyDescent="0.3">
      <c r="A21" s="15"/>
      <c r="B21" s="16"/>
      <c r="C21" s="16"/>
      <c r="D21" s="16" t="s">
        <v>122</v>
      </c>
      <c r="E21" s="16" t="s">
        <v>123</v>
      </c>
      <c r="F21" s="16" t="s">
        <v>124</v>
      </c>
      <c r="G21" s="16" t="s">
        <v>125</v>
      </c>
      <c r="H21" s="16" t="s">
        <v>126</v>
      </c>
      <c r="I21" s="16" t="s">
        <v>127</v>
      </c>
      <c r="J21" s="16" t="s">
        <v>128</v>
      </c>
    </row>
    <row r="22" spans="1:10" ht="390" x14ac:dyDescent="0.3">
      <c r="A22" s="15"/>
      <c r="B22" s="16"/>
      <c r="C22" s="16"/>
      <c r="D22" s="14" t="s">
        <v>129</v>
      </c>
      <c r="E22" s="14" t="s">
        <v>130</v>
      </c>
      <c r="F22" s="14" t="s">
        <v>131</v>
      </c>
      <c r="G22" s="14" t="s">
        <v>125</v>
      </c>
      <c r="H22" s="14" t="s">
        <v>126</v>
      </c>
      <c r="I22" s="14" t="s">
        <v>127</v>
      </c>
      <c r="J22" s="16" t="s">
        <v>128</v>
      </c>
    </row>
    <row r="23" spans="1:10" ht="210" x14ac:dyDescent="0.3">
      <c r="A23" s="15" t="s">
        <v>132</v>
      </c>
      <c r="B23" s="16" t="s">
        <v>133</v>
      </c>
      <c r="C23" s="16" t="s">
        <v>134</v>
      </c>
      <c r="D23" s="16"/>
      <c r="E23" s="16"/>
      <c r="F23" s="16"/>
      <c r="G23" s="16"/>
      <c r="H23" s="16"/>
      <c r="I23" s="16" t="s">
        <v>133</v>
      </c>
      <c r="J23" s="16" t="s">
        <v>135</v>
      </c>
    </row>
    <row r="24" spans="1:10" ht="180" x14ac:dyDescent="0.3">
      <c r="A24" s="13" t="s">
        <v>136</v>
      </c>
      <c r="B24" s="14" t="s">
        <v>137</v>
      </c>
      <c r="C24" s="16"/>
      <c r="D24" s="14" t="s">
        <v>138</v>
      </c>
      <c r="E24" s="14" t="s">
        <v>139</v>
      </c>
      <c r="F24" s="14" t="s">
        <v>140</v>
      </c>
      <c r="G24" s="14" t="s">
        <v>141</v>
      </c>
      <c r="H24" s="14" t="s">
        <v>142</v>
      </c>
      <c r="I24" s="14" t="s">
        <v>143</v>
      </c>
      <c r="J24" s="14" t="s">
        <v>144</v>
      </c>
    </row>
    <row r="25" spans="1:10" ht="120" x14ac:dyDescent="0.3">
      <c r="A25" s="15" t="s">
        <v>145</v>
      </c>
      <c r="B25" s="16" t="s">
        <v>146</v>
      </c>
      <c r="C25" s="16"/>
      <c r="D25" s="16"/>
      <c r="E25" s="16"/>
      <c r="F25" s="16"/>
      <c r="G25" s="16" t="s">
        <v>147</v>
      </c>
      <c r="H25" s="16"/>
      <c r="I25" s="16" t="s">
        <v>148</v>
      </c>
      <c r="J25" s="16" t="s">
        <v>149</v>
      </c>
    </row>
    <row r="26" spans="1:10" ht="409.5" x14ac:dyDescent="0.3">
      <c r="A26" s="13" t="s">
        <v>150</v>
      </c>
      <c r="B26" s="14" t="s">
        <v>151</v>
      </c>
      <c r="C26" s="14" t="s">
        <v>152</v>
      </c>
      <c r="D26" s="16"/>
      <c r="E26" s="16"/>
      <c r="F26" s="16"/>
      <c r="G26" s="14" t="s">
        <v>43</v>
      </c>
      <c r="H26" s="16"/>
      <c r="I26" s="14" t="s">
        <v>153</v>
      </c>
      <c r="J26" s="14" t="s">
        <v>154</v>
      </c>
    </row>
    <row r="27" spans="1:10" ht="120" x14ac:dyDescent="0.3">
      <c r="A27" s="15" t="s">
        <v>155</v>
      </c>
      <c r="B27" s="16" t="s">
        <v>156</v>
      </c>
      <c r="C27" s="16" t="s">
        <v>157</v>
      </c>
      <c r="D27" s="16"/>
      <c r="E27" s="16"/>
      <c r="F27" s="16"/>
      <c r="G27" s="16"/>
      <c r="H27" s="16"/>
      <c r="I27" s="16" t="s">
        <v>156</v>
      </c>
      <c r="J27" s="16" t="s">
        <v>158</v>
      </c>
    </row>
    <row r="28" spans="1:10" ht="173.1" customHeight="1" x14ac:dyDescent="0.3">
      <c r="A28" s="13" t="s">
        <v>159</v>
      </c>
      <c r="B28" s="14" t="s">
        <v>160</v>
      </c>
      <c r="C28" s="14" t="s">
        <v>161</v>
      </c>
      <c r="D28" s="16"/>
      <c r="E28" s="16"/>
      <c r="F28" s="16"/>
      <c r="G28" s="16"/>
      <c r="H28" s="16"/>
      <c r="I28" s="14" t="s">
        <v>162</v>
      </c>
      <c r="J28" s="14" t="s">
        <v>163</v>
      </c>
    </row>
    <row r="29" spans="1:10" ht="195" x14ac:dyDescent="0.3">
      <c r="A29" s="15"/>
      <c r="B29" s="16"/>
      <c r="C29" s="16"/>
      <c r="D29" s="16" t="s">
        <v>164</v>
      </c>
      <c r="E29" s="16" t="s">
        <v>165</v>
      </c>
      <c r="F29" s="16" t="s">
        <v>166</v>
      </c>
      <c r="G29" s="16"/>
      <c r="H29" s="16"/>
      <c r="I29" s="16" t="s">
        <v>167</v>
      </c>
      <c r="J29" s="16" t="s">
        <v>168</v>
      </c>
    </row>
    <row r="30" spans="1:10" ht="124.5" customHeight="1" x14ac:dyDescent="0.3">
      <c r="A30" s="13" t="s">
        <v>169</v>
      </c>
      <c r="B30" s="14" t="s">
        <v>170</v>
      </c>
      <c r="C30" s="14" t="s">
        <v>171</v>
      </c>
      <c r="D30" s="16"/>
      <c r="E30" s="16"/>
      <c r="F30" s="16"/>
      <c r="G30" s="16"/>
      <c r="H30" s="16"/>
      <c r="I30" s="14" t="s">
        <v>170</v>
      </c>
      <c r="J30" s="14" t="s">
        <v>172</v>
      </c>
    </row>
    <row r="31" spans="1:10" ht="135" x14ac:dyDescent="0.3">
      <c r="A31" s="15" t="s">
        <v>173</v>
      </c>
      <c r="B31" s="16" t="s">
        <v>174</v>
      </c>
      <c r="C31" s="16" t="s">
        <v>175</v>
      </c>
      <c r="D31" s="16"/>
      <c r="E31" s="16"/>
      <c r="F31" s="16"/>
      <c r="G31" s="16"/>
      <c r="H31" s="16"/>
      <c r="I31" s="16" t="s">
        <v>176</v>
      </c>
      <c r="J31" s="16" t="s">
        <v>177</v>
      </c>
    </row>
    <row r="32" spans="1:10" ht="195" x14ac:dyDescent="0.3">
      <c r="A32" s="13" t="s">
        <v>178</v>
      </c>
      <c r="B32" s="14" t="s">
        <v>179</v>
      </c>
      <c r="C32" s="14" t="s">
        <v>180</v>
      </c>
      <c r="D32" s="16"/>
      <c r="E32" s="16"/>
      <c r="F32" s="16"/>
      <c r="G32" s="16"/>
      <c r="H32" s="16"/>
      <c r="I32" s="14" t="s">
        <v>181</v>
      </c>
      <c r="J32" s="14" t="s">
        <v>182</v>
      </c>
    </row>
    <row r="33" spans="7:10" s="12" customFormat="1" ht="135" x14ac:dyDescent="0.25">
      <c r="G33" s="12" t="s">
        <v>183</v>
      </c>
      <c r="H33" s="16" t="s">
        <v>184</v>
      </c>
      <c r="I33" s="12" t="s">
        <v>127</v>
      </c>
      <c r="J33" s="14" t="s">
        <v>128</v>
      </c>
    </row>
    <row r="34" spans="7:10" s="12" customFormat="1" ht="45" x14ac:dyDescent="0.25">
      <c r="G34" s="12" t="s">
        <v>185</v>
      </c>
      <c r="H34" s="16" t="s">
        <v>186</v>
      </c>
      <c r="I34" s="12" t="s">
        <v>127</v>
      </c>
      <c r="J34" s="14" t="s">
        <v>128</v>
      </c>
    </row>
    <row r="35" spans="7:10" s="12" customFormat="1" ht="60" x14ac:dyDescent="0.25">
      <c r="G35" s="12" t="s">
        <v>187</v>
      </c>
      <c r="H35" s="16" t="s">
        <v>188</v>
      </c>
      <c r="I35" s="12" t="s">
        <v>127</v>
      </c>
      <c r="J35" s="14" t="s">
        <v>128</v>
      </c>
    </row>
    <row r="36" spans="7:10" s="12" customFormat="1" ht="90" x14ac:dyDescent="0.25">
      <c r="G36" s="12" t="s">
        <v>189</v>
      </c>
      <c r="H36" s="16" t="s">
        <v>190</v>
      </c>
      <c r="I36" s="12" t="s">
        <v>127</v>
      </c>
      <c r="J36" s="14" t="s">
        <v>128</v>
      </c>
    </row>
    <row r="37" spans="7:10" s="12" customFormat="1" ht="105" x14ac:dyDescent="0.25">
      <c r="G37" s="12" t="s">
        <v>191</v>
      </c>
      <c r="H37" s="16" t="s">
        <v>192</v>
      </c>
      <c r="I37" s="12" t="s">
        <v>127</v>
      </c>
      <c r="J37" s="14" t="s">
        <v>128</v>
      </c>
    </row>
    <row r="38" spans="7:10" s="12" customFormat="1" ht="105" x14ac:dyDescent="0.25">
      <c r="G38" s="12" t="s">
        <v>193</v>
      </c>
      <c r="H38" s="16" t="s">
        <v>194</v>
      </c>
      <c r="I38" s="12" t="s">
        <v>127</v>
      </c>
      <c r="J38" s="14" t="s">
        <v>128</v>
      </c>
    </row>
    <row r="39" spans="7:10" s="12" customFormat="1" ht="210" x14ac:dyDescent="0.25">
      <c r="G39" s="12" t="s">
        <v>195</v>
      </c>
      <c r="H39" s="16" t="s">
        <v>196</v>
      </c>
      <c r="I39" s="12" t="s">
        <v>127</v>
      </c>
      <c r="J39" s="14" t="s">
        <v>128</v>
      </c>
    </row>
  </sheetData>
  <mergeCells count="7">
    <mergeCell ref="A1:J1"/>
    <mergeCell ref="A2:J2"/>
    <mergeCell ref="A4:H4"/>
    <mergeCell ref="I4:J4"/>
    <mergeCell ref="A5:C5"/>
    <mergeCell ref="D5:F5"/>
    <mergeCell ref="G5:H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78"/>
  <sheetViews>
    <sheetView zoomScale="70" zoomScaleNormal="70" workbookViewId="0">
      <pane xSplit="2" ySplit="2" topLeftCell="Q26" activePane="bottomRight" state="frozen"/>
      <selection pane="topRight" activeCell="C1" sqref="C1"/>
      <selection pane="bottomLeft" activeCell="A3" sqref="A3"/>
      <selection pane="bottomRight" activeCell="AD40" sqref="AD40"/>
    </sheetView>
  </sheetViews>
  <sheetFormatPr defaultColWidth="15.7109375" defaultRowHeight="15" x14ac:dyDescent="0.25"/>
  <cols>
    <col min="1" max="1" width="60" style="4" customWidth="1"/>
    <col min="2" max="2" width="52.140625" style="4" bestFit="1" customWidth="1"/>
    <col min="3" max="4" width="15.7109375" style="28"/>
    <col min="5" max="5" width="29.85546875" style="4" bestFit="1" customWidth="1"/>
    <col min="6" max="6" width="20" style="4" bestFit="1" customWidth="1"/>
    <col min="7" max="7" width="17.42578125" style="4" bestFit="1" customWidth="1"/>
    <col min="8" max="8" width="15.7109375" style="4" customWidth="1"/>
    <col min="9" max="23" width="15.7109375" style="4"/>
    <col min="24" max="24" width="20.28515625" style="4" customWidth="1"/>
    <col min="25" max="26" width="17" style="4" customWidth="1"/>
    <col min="27" max="29" width="15.7109375" style="4"/>
    <col min="30" max="30" width="40.85546875" style="4" customWidth="1"/>
    <col min="31" max="31" width="45.7109375" style="4" customWidth="1"/>
    <col min="32" max="16384" width="15.7109375" style="4"/>
  </cols>
  <sheetData>
    <row r="1" spans="1:31" s="1" customFormat="1" ht="180" x14ac:dyDescent="0.25">
      <c r="A1" s="1" t="s">
        <v>197</v>
      </c>
      <c r="B1" s="1" t="s">
        <v>198</v>
      </c>
      <c r="C1" s="2" t="s">
        <v>199</v>
      </c>
      <c r="D1" s="2" t="s">
        <v>200</v>
      </c>
      <c r="E1" s="3" t="s">
        <v>53</v>
      </c>
      <c r="F1" s="3" t="s">
        <v>201</v>
      </c>
      <c r="G1" s="3" t="s">
        <v>61</v>
      </c>
      <c r="H1" s="3" t="s">
        <v>202</v>
      </c>
      <c r="I1" s="3" t="s">
        <v>74</v>
      </c>
      <c r="J1" s="3" t="s">
        <v>82</v>
      </c>
      <c r="K1" s="3" t="s">
        <v>203</v>
      </c>
      <c r="L1" s="3" t="s">
        <v>204</v>
      </c>
      <c r="M1" s="3" t="s">
        <v>93</v>
      </c>
      <c r="N1" s="3" t="s">
        <v>205</v>
      </c>
      <c r="O1" s="3" t="s">
        <v>103</v>
      </c>
      <c r="P1" s="3" t="s">
        <v>108</v>
      </c>
      <c r="Q1" s="3" t="s">
        <v>206</v>
      </c>
      <c r="R1" s="3" t="s">
        <v>207</v>
      </c>
      <c r="S1" s="3" t="s">
        <v>113</v>
      </c>
      <c r="T1" s="3" t="s">
        <v>133</v>
      </c>
      <c r="U1" s="3" t="s">
        <v>143</v>
      </c>
      <c r="V1" s="3" t="s">
        <v>148</v>
      </c>
      <c r="W1" s="3" t="s">
        <v>153</v>
      </c>
      <c r="X1" s="3" t="s">
        <v>156</v>
      </c>
      <c r="Y1" s="3" t="s">
        <v>162</v>
      </c>
      <c r="Z1" s="3" t="s">
        <v>208</v>
      </c>
      <c r="AA1" s="3" t="s">
        <v>165</v>
      </c>
      <c r="AB1" s="3" t="s">
        <v>170</v>
      </c>
      <c r="AC1" s="3" t="s">
        <v>176</v>
      </c>
      <c r="AD1" s="3" t="s">
        <v>209</v>
      </c>
      <c r="AE1" s="1" t="s">
        <v>181</v>
      </c>
    </row>
    <row r="2" spans="1:31" s="5" customFormat="1" ht="45" hidden="1" customHeight="1" x14ac:dyDescent="0.25">
      <c r="A2" s="6"/>
      <c r="B2" s="6"/>
      <c r="C2" s="7"/>
      <c r="D2" s="7"/>
      <c r="E2" s="8" t="s">
        <v>210</v>
      </c>
      <c r="F2" s="6"/>
      <c r="G2" s="8" t="s">
        <v>211</v>
      </c>
      <c r="H2" s="8" t="s">
        <v>70</v>
      </c>
      <c r="I2" s="8" t="s">
        <v>75</v>
      </c>
      <c r="J2" s="8" t="s">
        <v>83</v>
      </c>
      <c r="K2" s="8" t="s">
        <v>89</v>
      </c>
      <c r="L2" s="8" t="s">
        <v>89</v>
      </c>
      <c r="M2" s="8" t="s">
        <v>94</v>
      </c>
      <c r="N2" s="8" t="s">
        <v>99</v>
      </c>
      <c r="O2" s="8" t="s">
        <v>104</v>
      </c>
      <c r="P2" s="8" t="s">
        <v>109</v>
      </c>
      <c r="Q2" s="8" t="s">
        <v>114</v>
      </c>
      <c r="R2" s="8" t="s">
        <v>212</v>
      </c>
      <c r="S2" s="8" t="s">
        <v>114</v>
      </c>
      <c r="T2" s="8" t="s">
        <v>135</v>
      </c>
      <c r="U2" s="8" t="s">
        <v>213</v>
      </c>
      <c r="V2" s="8" t="s">
        <v>149</v>
      </c>
      <c r="W2" s="8" t="s">
        <v>154</v>
      </c>
      <c r="X2" s="8" t="s">
        <v>158</v>
      </c>
      <c r="Y2" s="8" t="s">
        <v>163</v>
      </c>
      <c r="Z2" s="8"/>
      <c r="AA2" s="8" t="s">
        <v>168</v>
      </c>
      <c r="AB2" s="8" t="s">
        <v>172</v>
      </c>
      <c r="AC2" s="8" t="s">
        <v>177</v>
      </c>
      <c r="AD2" s="8"/>
      <c r="AE2" s="8" t="s">
        <v>182</v>
      </c>
    </row>
    <row r="3" spans="1:31" x14ac:dyDescent="0.25">
      <c r="A3" s="24" t="s">
        <v>214</v>
      </c>
      <c r="B3" s="24" t="s">
        <v>215</v>
      </c>
      <c r="C3" s="25">
        <v>24.621200000000002</v>
      </c>
      <c r="D3" s="25">
        <v>-101.73</v>
      </c>
      <c r="E3" s="26" t="s">
        <v>216</v>
      </c>
      <c r="F3" s="26" t="s">
        <v>217</v>
      </c>
      <c r="G3" s="26" t="s">
        <v>5</v>
      </c>
      <c r="H3" s="26" t="s">
        <v>218</v>
      </c>
      <c r="I3" s="26" t="s">
        <v>219</v>
      </c>
      <c r="J3" s="26" t="s">
        <v>11</v>
      </c>
      <c r="K3" s="26" t="s">
        <v>220</v>
      </c>
      <c r="L3" s="26" t="s">
        <v>221</v>
      </c>
      <c r="M3" s="26" t="s">
        <v>222</v>
      </c>
      <c r="N3" s="26" t="s">
        <v>223</v>
      </c>
      <c r="O3" s="26" t="s">
        <v>224</v>
      </c>
      <c r="P3" s="26" t="s">
        <v>225</v>
      </c>
      <c r="Q3" s="27">
        <v>45215</v>
      </c>
      <c r="R3" s="26" t="s">
        <v>226</v>
      </c>
      <c r="S3" s="26" t="s">
        <v>227</v>
      </c>
      <c r="T3" s="24" t="s">
        <v>219</v>
      </c>
      <c r="U3" s="24" t="s">
        <v>17</v>
      </c>
      <c r="V3" s="24" t="s">
        <v>228</v>
      </c>
      <c r="W3" s="24" t="s">
        <v>229</v>
      </c>
      <c r="X3" s="24" t="s">
        <v>230</v>
      </c>
      <c r="Y3" s="24" t="s">
        <v>219</v>
      </c>
      <c r="Z3" s="24" t="s">
        <v>231</v>
      </c>
      <c r="AA3" s="24" t="s">
        <v>219</v>
      </c>
      <c r="AB3" s="24" t="s">
        <v>232</v>
      </c>
      <c r="AC3" s="24" t="s">
        <v>219</v>
      </c>
      <c r="AD3" s="26" t="s">
        <v>233</v>
      </c>
      <c r="AE3" s="1"/>
    </row>
    <row r="4" spans="1:31" hidden="1" x14ac:dyDescent="0.25">
      <c r="A4" s="24" t="s">
        <v>234</v>
      </c>
      <c r="B4" s="24" t="s">
        <v>235</v>
      </c>
      <c r="C4" s="25">
        <v>7.0343090000000004</v>
      </c>
      <c r="D4" s="25">
        <v>-2.374835</v>
      </c>
      <c r="E4" s="26" t="s">
        <v>216</v>
      </c>
      <c r="F4" s="26" t="s">
        <v>217</v>
      </c>
      <c r="G4" s="26" t="s">
        <v>5</v>
      </c>
      <c r="H4" s="26" t="s">
        <v>236</v>
      </c>
      <c r="I4" s="26" t="s">
        <v>219</v>
      </c>
      <c r="J4" s="26" t="s">
        <v>10</v>
      </c>
      <c r="K4" s="26" t="s">
        <v>237</v>
      </c>
      <c r="L4" s="26" t="s">
        <v>238</v>
      </c>
      <c r="M4" s="26" t="s">
        <v>239</v>
      </c>
      <c r="N4" s="26" t="s">
        <v>240</v>
      </c>
      <c r="O4" s="26" t="s">
        <v>241</v>
      </c>
      <c r="P4" s="26" t="s">
        <v>242</v>
      </c>
      <c r="Q4" s="27">
        <v>44996</v>
      </c>
      <c r="R4" s="26" t="s">
        <v>243</v>
      </c>
      <c r="S4" s="26" t="s">
        <v>244</v>
      </c>
      <c r="T4" s="24" t="s">
        <v>219</v>
      </c>
      <c r="U4" s="24" t="s">
        <v>17</v>
      </c>
      <c r="V4" s="24" t="s">
        <v>228</v>
      </c>
      <c r="W4" s="24" t="s">
        <v>229</v>
      </c>
      <c r="X4" s="24" t="s">
        <v>230</v>
      </c>
      <c r="Y4" s="24" t="s">
        <v>219</v>
      </c>
      <c r="Z4" s="24" t="s">
        <v>245</v>
      </c>
      <c r="AA4" s="24" t="s">
        <v>219</v>
      </c>
      <c r="AB4" s="24" t="s">
        <v>232</v>
      </c>
      <c r="AC4" s="24" t="s">
        <v>219</v>
      </c>
      <c r="AD4" s="26" t="s">
        <v>246</v>
      </c>
      <c r="AE4" s="1"/>
    </row>
    <row r="5" spans="1:31" ht="150" x14ac:dyDescent="0.25">
      <c r="A5" s="24" t="s">
        <v>247</v>
      </c>
      <c r="B5" s="24" t="s">
        <v>248</v>
      </c>
      <c r="C5" s="25">
        <v>40.783332999999999</v>
      </c>
      <c r="D5" s="25">
        <v>-116.200278</v>
      </c>
      <c r="E5" s="26" t="s">
        <v>249</v>
      </c>
      <c r="F5" s="26" t="s">
        <v>250</v>
      </c>
      <c r="G5" s="26" t="s">
        <v>7</v>
      </c>
      <c r="H5" s="26" t="s">
        <v>251</v>
      </c>
      <c r="I5" s="26" t="s">
        <v>219</v>
      </c>
      <c r="J5" s="26" t="s">
        <v>10</v>
      </c>
      <c r="K5" s="26" t="s">
        <v>252</v>
      </c>
      <c r="L5" s="26" t="s">
        <v>252</v>
      </c>
      <c r="M5" s="26" t="s">
        <v>253</v>
      </c>
      <c r="N5" s="26" t="s">
        <v>254</v>
      </c>
      <c r="O5" s="26" t="s">
        <v>253</v>
      </c>
      <c r="P5" s="26" t="s">
        <v>255</v>
      </c>
      <c r="Q5" s="27">
        <v>44820</v>
      </c>
      <c r="R5" s="26" t="s">
        <v>256</v>
      </c>
      <c r="S5" s="26" t="s">
        <v>257</v>
      </c>
      <c r="T5" s="24" t="s">
        <v>219</v>
      </c>
      <c r="U5" s="24" t="s">
        <v>14</v>
      </c>
      <c r="V5" s="24" t="s">
        <v>228</v>
      </c>
      <c r="W5" s="24" t="s">
        <v>219</v>
      </c>
      <c r="X5" s="24" t="s">
        <v>230</v>
      </c>
      <c r="Y5" s="24" t="s">
        <v>229</v>
      </c>
      <c r="Z5" s="24"/>
      <c r="AA5" s="24"/>
      <c r="AB5" s="24" t="s">
        <v>232</v>
      </c>
      <c r="AC5" s="24" t="s">
        <v>219</v>
      </c>
      <c r="AD5" s="26" t="s">
        <v>258</v>
      </c>
      <c r="AE5" s="1" t="s">
        <v>259</v>
      </c>
    </row>
    <row r="6" spans="1:31" ht="45" x14ac:dyDescent="0.25">
      <c r="A6" s="24" t="s">
        <v>260</v>
      </c>
      <c r="B6" s="24" t="s">
        <v>248</v>
      </c>
      <c r="C6" s="25">
        <v>40.595556000000002</v>
      </c>
      <c r="D6" s="25">
        <v>-116.01443999999999</v>
      </c>
      <c r="E6" s="26" t="s">
        <v>249</v>
      </c>
      <c r="F6" s="26" t="s">
        <v>250</v>
      </c>
      <c r="G6" s="26" t="s">
        <v>7</v>
      </c>
      <c r="H6" s="26" t="s">
        <v>261</v>
      </c>
      <c r="I6" s="26" t="s">
        <v>219</v>
      </c>
      <c r="J6" s="26" t="s">
        <v>9</v>
      </c>
      <c r="K6" s="26" t="s">
        <v>262</v>
      </c>
      <c r="L6" s="26" t="s">
        <v>262</v>
      </c>
      <c r="M6" s="26" t="s">
        <v>253</v>
      </c>
      <c r="N6" s="26" t="s">
        <v>263</v>
      </c>
      <c r="O6" s="26" t="s">
        <v>253</v>
      </c>
      <c r="P6" s="26" t="s">
        <v>263</v>
      </c>
      <c r="Q6" s="27">
        <v>43555</v>
      </c>
      <c r="R6" s="26"/>
      <c r="S6" s="26" t="s">
        <v>264</v>
      </c>
      <c r="T6" s="24" t="s">
        <v>219</v>
      </c>
      <c r="U6" s="24" t="s">
        <v>15</v>
      </c>
      <c r="V6" s="24" t="s">
        <v>228</v>
      </c>
      <c r="W6" s="24" t="s">
        <v>229</v>
      </c>
      <c r="X6" s="24" t="s">
        <v>230</v>
      </c>
      <c r="Y6" s="24" t="s">
        <v>219</v>
      </c>
      <c r="Z6" s="24" t="s">
        <v>265</v>
      </c>
      <c r="AA6" s="24" t="s">
        <v>219</v>
      </c>
      <c r="AB6" s="24" t="s">
        <v>232</v>
      </c>
      <c r="AC6" s="24" t="s">
        <v>219</v>
      </c>
      <c r="AD6" s="26" t="s">
        <v>258</v>
      </c>
      <c r="AE6" s="1" t="s">
        <v>266</v>
      </c>
    </row>
    <row r="7" spans="1:31" ht="45" x14ac:dyDescent="0.25">
      <c r="A7" s="24" t="s">
        <v>267</v>
      </c>
      <c r="B7" s="24" t="s">
        <v>248</v>
      </c>
      <c r="C7" s="25">
        <v>40.947221999999996</v>
      </c>
      <c r="D7" s="25">
        <v>-116.342778</v>
      </c>
      <c r="E7" s="26" t="s">
        <v>249</v>
      </c>
      <c r="F7" s="26" t="s">
        <v>250</v>
      </c>
      <c r="G7" s="26" t="s">
        <v>7</v>
      </c>
      <c r="H7" s="26" t="s">
        <v>268</v>
      </c>
      <c r="I7" s="26" t="s">
        <v>219</v>
      </c>
      <c r="J7" s="26" t="s">
        <v>10</v>
      </c>
      <c r="K7" s="26" t="s">
        <v>269</v>
      </c>
      <c r="L7" s="26" t="s">
        <v>269</v>
      </c>
      <c r="M7" s="26" t="s">
        <v>253</v>
      </c>
      <c r="N7" s="26" t="s">
        <v>270</v>
      </c>
      <c r="O7" s="26" t="s">
        <v>253</v>
      </c>
      <c r="P7" s="26" t="s">
        <v>271</v>
      </c>
      <c r="Q7" s="27">
        <v>43555</v>
      </c>
      <c r="R7" s="26"/>
      <c r="S7" s="26" t="s">
        <v>264</v>
      </c>
      <c r="T7" s="24" t="s">
        <v>219</v>
      </c>
      <c r="U7" s="24" t="s">
        <v>14</v>
      </c>
      <c r="V7" s="24" t="s">
        <v>228</v>
      </c>
      <c r="W7" s="24" t="s">
        <v>229</v>
      </c>
      <c r="X7" s="24" t="s">
        <v>230</v>
      </c>
      <c r="Y7" s="24" t="s">
        <v>219</v>
      </c>
      <c r="Z7" s="24" t="s">
        <v>272</v>
      </c>
      <c r="AA7" s="24" t="s">
        <v>219</v>
      </c>
      <c r="AB7" s="24" t="s">
        <v>232</v>
      </c>
      <c r="AC7" s="24" t="s">
        <v>219</v>
      </c>
      <c r="AD7" s="26" t="s">
        <v>258</v>
      </c>
      <c r="AE7" s="1" t="s">
        <v>273</v>
      </c>
    </row>
    <row r="8" spans="1:31" ht="45" x14ac:dyDescent="0.25">
      <c r="A8" s="24" t="s">
        <v>274</v>
      </c>
      <c r="B8" s="24" t="s">
        <v>248</v>
      </c>
      <c r="C8" s="25">
        <v>40.753056000000001</v>
      </c>
      <c r="D8" s="25">
        <v>-116.200278</v>
      </c>
      <c r="E8" s="26" t="s">
        <v>249</v>
      </c>
      <c r="F8" s="26" t="s">
        <v>250</v>
      </c>
      <c r="G8" s="26" t="s">
        <v>5</v>
      </c>
      <c r="H8" s="26" t="s">
        <v>275</v>
      </c>
      <c r="I8" s="26" t="s">
        <v>219</v>
      </c>
      <c r="J8" s="26" t="s">
        <v>10</v>
      </c>
      <c r="K8" s="26" t="s">
        <v>276</v>
      </c>
      <c r="L8" s="26" t="s">
        <v>277</v>
      </c>
      <c r="M8" s="26" t="s">
        <v>278</v>
      </c>
      <c r="N8" s="26" t="s">
        <v>220</v>
      </c>
      <c r="O8" s="26" t="s">
        <v>253</v>
      </c>
      <c r="P8" s="26" t="s">
        <v>279</v>
      </c>
      <c r="Q8" s="27">
        <v>45717</v>
      </c>
      <c r="R8" s="26"/>
      <c r="S8" s="26" t="s">
        <v>257</v>
      </c>
      <c r="T8" s="24" t="s">
        <v>219</v>
      </c>
      <c r="U8" s="24" t="s">
        <v>16</v>
      </c>
      <c r="V8" s="24" t="s">
        <v>228</v>
      </c>
      <c r="W8" s="24" t="s">
        <v>229</v>
      </c>
      <c r="X8" s="24" t="s">
        <v>230</v>
      </c>
      <c r="Y8" s="24" t="s">
        <v>219</v>
      </c>
      <c r="Z8" s="24"/>
      <c r="AA8" s="24" t="s">
        <v>219</v>
      </c>
      <c r="AB8" s="24" t="s">
        <v>232</v>
      </c>
      <c r="AC8" s="24" t="s">
        <v>219</v>
      </c>
      <c r="AD8" s="26" t="s">
        <v>258</v>
      </c>
      <c r="AE8" s="1" t="s">
        <v>280</v>
      </c>
    </row>
    <row r="9" spans="1:31" ht="45" x14ac:dyDescent="0.25">
      <c r="A9" s="24" t="s">
        <v>281</v>
      </c>
      <c r="B9" s="24" t="s">
        <v>248</v>
      </c>
      <c r="C9" s="25">
        <v>40.746389000000001</v>
      </c>
      <c r="D9" s="25">
        <v>-116.173889</v>
      </c>
      <c r="E9" s="26" t="s">
        <v>249</v>
      </c>
      <c r="F9" s="26" t="s">
        <v>250</v>
      </c>
      <c r="G9" s="26" t="s">
        <v>5</v>
      </c>
      <c r="H9" s="26" t="s">
        <v>282</v>
      </c>
      <c r="I9" s="26" t="s">
        <v>219</v>
      </c>
      <c r="J9" s="26" t="s">
        <v>10</v>
      </c>
      <c r="K9" s="26" t="s">
        <v>283</v>
      </c>
      <c r="L9" s="26" t="s">
        <v>283</v>
      </c>
      <c r="M9" s="26" t="s">
        <v>253</v>
      </c>
      <c r="N9" s="26" t="s">
        <v>284</v>
      </c>
      <c r="O9" s="26" t="s">
        <v>253</v>
      </c>
      <c r="P9" s="26" t="s">
        <v>285</v>
      </c>
      <c r="Q9" s="27">
        <v>45717</v>
      </c>
      <c r="R9" s="26"/>
      <c r="S9" s="26" t="s">
        <v>257</v>
      </c>
      <c r="T9" s="24" t="s">
        <v>219</v>
      </c>
      <c r="U9" s="24" t="s">
        <v>16</v>
      </c>
      <c r="V9" s="24" t="s">
        <v>228</v>
      </c>
      <c r="W9" s="24" t="s">
        <v>229</v>
      </c>
      <c r="X9" s="24" t="s">
        <v>230</v>
      </c>
      <c r="Y9" s="24" t="s">
        <v>219</v>
      </c>
      <c r="Z9" s="24"/>
      <c r="AA9" s="24" t="s">
        <v>219</v>
      </c>
      <c r="AB9" s="24" t="s">
        <v>232</v>
      </c>
      <c r="AC9" s="24" t="s">
        <v>219</v>
      </c>
      <c r="AD9" s="26" t="s">
        <v>258</v>
      </c>
      <c r="AE9" s="1" t="s">
        <v>286</v>
      </c>
    </row>
    <row r="10" spans="1:31" ht="45" x14ac:dyDescent="0.25">
      <c r="A10" s="24" t="s">
        <v>287</v>
      </c>
      <c r="B10" s="24" t="s">
        <v>248</v>
      </c>
      <c r="C10" s="25">
        <v>40.747500000000002</v>
      </c>
      <c r="D10" s="25">
        <v>-116.215278</v>
      </c>
      <c r="E10" s="26" t="s">
        <v>249</v>
      </c>
      <c r="F10" s="26" t="s">
        <v>250</v>
      </c>
      <c r="G10" s="26" t="s">
        <v>5</v>
      </c>
      <c r="H10" s="26" t="s">
        <v>218</v>
      </c>
      <c r="I10" s="26" t="s">
        <v>219</v>
      </c>
      <c r="J10" s="26" t="s">
        <v>10</v>
      </c>
      <c r="K10" s="26" t="s">
        <v>288</v>
      </c>
      <c r="L10" s="26" t="s">
        <v>288</v>
      </c>
      <c r="M10" s="26" t="s">
        <v>253</v>
      </c>
      <c r="N10" s="26" t="s">
        <v>289</v>
      </c>
      <c r="O10" s="26" t="s">
        <v>253</v>
      </c>
      <c r="P10" s="26" t="s">
        <v>290</v>
      </c>
      <c r="Q10" s="27">
        <v>45717</v>
      </c>
      <c r="R10" s="26"/>
      <c r="S10" s="26" t="s">
        <v>257</v>
      </c>
      <c r="T10" s="24" t="s">
        <v>219</v>
      </c>
      <c r="U10" s="24" t="s">
        <v>16</v>
      </c>
      <c r="V10" s="24" t="s">
        <v>228</v>
      </c>
      <c r="W10" s="24" t="s">
        <v>229</v>
      </c>
      <c r="X10" s="24" t="s">
        <v>230</v>
      </c>
      <c r="Y10" s="24" t="s">
        <v>219</v>
      </c>
      <c r="Z10" s="24"/>
      <c r="AA10" s="24" t="s">
        <v>219</v>
      </c>
      <c r="AB10" s="24" t="s">
        <v>232</v>
      </c>
      <c r="AC10" s="24" t="s">
        <v>219</v>
      </c>
      <c r="AD10" s="26" t="s">
        <v>258</v>
      </c>
      <c r="AE10" s="1" t="s">
        <v>291</v>
      </c>
    </row>
    <row r="11" spans="1:31" ht="45" x14ac:dyDescent="0.25">
      <c r="A11" s="24" t="s">
        <v>292</v>
      </c>
      <c r="B11" s="24" t="s">
        <v>293</v>
      </c>
      <c r="C11" s="25">
        <v>40.266030999999998</v>
      </c>
      <c r="D11" s="25">
        <v>-116.686047</v>
      </c>
      <c r="E11" s="26" t="s">
        <v>249</v>
      </c>
      <c r="F11" s="26" t="s">
        <v>250</v>
      </c>
      <c r="G11" s="26" t="s">
        <v>5</v>
      </c>
      <c r="H11" s="26" t="s">
        <v>294</v>
      </c>
      <c r="I11" s="26" t="s">
        <v>219</v>
      </c>
      <c r="J11" s="26" t="s">
        <v>10</v>
      </c>
      <c r="K11" s="26" t="s">
        <v>295</v>
      </c>
      <c r="L11" s="26" t="s">
        <v>295</v>
      </c>
      <c r="M11" s="26" t="s">
        <v>253</v>
      </c>
      <c r="N11" s="26" t="s">
        <v>238</v>
      </c>
      <c r="O11" s="26" t="s">
        <v>253</v>
      </c>
      <c r="P11" s="26" t="s">
        <v>296</v>
      </c>
      <c r="Q11" s="27">
        <v>45261</v>
      </c>
      <c r="R11" s="26"/>
      <c r="S11" s="26" t="s">
        <v>264</v>
      </c>
      <c r="T11" s="24" t="s">
        <v>219</v>
      </c>
      <c r="U11" s="24" t="s">
        <v>15</v>
      </c>
      <c r="V11" s="24" t="s">
        <v>228</v>
      </c>
      <c r="W11" s="24" t="s">
        <v>229</v>
      </c>
      <c r="X11" s="24" t="s">
        <v>230</v>
      </c>
      <c r="Y11" s="24" t="s">
        <v>219</v>
      </c>
      <c r="Z11" s="24" t="s">
        <v>297</v>
      </c>
      <c r="AA11" s="24" t="s">
        <v>219</v>
      </c>
      <c r="AB11" s="24" t="s">
        <v>232</v>
      </c>
      <c r="AC11" s="24" t="s">
        <v>219</v>
      </c>
      <c r="AD11" s="26" t="s">
        <v>258</v>
      </c>
      <c r="AE11" s="1" t="s">
        <v>298</v>
      </c>
    </row>
    <row r="12" spans="1:31" x14ac:dyDescent="0.25">
      <c r="A12" s="24" t="s">
        <v>299</v>
      </c>
      <c r="B12" s="24" t="s">
        <v>293</v>
      </c>
      <c r="C12" s="25">
        <v>40.203921000000001</v>
      </c>
      <c r="D12" s="25">
        <v>-116.62253</v>
      </c>
      <c r="E12" s="26" t="s">
        <v>249</v>
      </c>
      <c r="F12" s="26" t="s">
        <v>250</v>
      </c>
      <c r="G12" s="26" t="s">
        <v>7</v>
      </c>
      <c r="H12" s="26" t="s">
        <v>300</v>
      </c>
      <c r="I12" s="26" t="s">
        <v>301</v>
      </c>
      <c r="J12" s="26" t="s">
        <v>10</v>
      </c>
      <c r="K12" s="26"/>
      <c r="L12" s="26" t="s">
        <v>302</v>
      </c>
      <c r="M12" s="26" t="s">
        <v>303</v>
      </c>
      <c r="N12" s="26"/>
      <c r="O12" s="26" t="s">
        <v>303</v>
      </c>
      <c r="P12" s="26"/>
      <c r="Q12" s="27">
        <v>44286</v>
      </c>
      <c r="R12" s="26"/>
      <c r="S12" s="26"/>
      <c r="T12" s="24" t="s">
        <v>229</v>
      </c>
      <c r="U12" s="24" t="s">
        <v>14</v>
      </c>
      <c r="V12" s="24" t="s">
        <v>228</v>
      </c>
      <c r="W12" s="24" t="s">
        <v>229</v>
      </c>
      <c r="X12" s="24" t="s">
        <v>230</v>
      </c>
      <c r="Y12" s="24" t="s">
        <v>301</v>
      </c>
      <c r="Z12" s="24"/>
      <c r="AA12" s="24"/>
      <c r="AB12" s="24" t="s">
        <v>232</v>
      </c>
      <c r="AC12" s="24" t="s">
        <v>219</v>
      </c>
      <c r="AD12" s="26" t="s">
        <v>258</v>
      </c>
      <c r="AE12" s="1" t="s">
        <v>304</v>
      </c>
    </row>
    <row r="13" spans="1:31" x14ac:dyDescent="0.25">
      <c r="A13" s="24" t="s">
        <v>305</v>
      </c>
      <c r="B13" s="24" t="s">
        <v>293</v>
      </c>
      <c r="C13" s="25">
        <v>40.208789000000003</v>
      </c>
      <c r="D13" s="25">
        <v>-116.624296</v>
      </c>
      <c r="E13" s="26" t="s">
        <v>249</v>
      </c>
      <c r="F13" s="26" t="s">
        <v>250</v>
      </c>
      <c r="G13" s="26" t="s">
        <v>7</v>
      </c>
      <c r="H13" s="26" t="s">
        <v>306</v>
      </c>
      <c r="I13" s="26" t="s">
        <v>301</v>
      </c>
      <c r="J13" s="26" t="s">
        <v>10</v>
      </c>
      <c r="K13" s="26"/>
      <c r="L13" s="26" t="s">
        <v>307</v>
      </c>
      <c r="M13" s="26" t="s">
        <v>308</v>
      </c>
      <c r="N13" s="26"/>
      <c r="O13" s="26" t="s">
        <v>308</v>
      </c>
      <c r="P13" s="26"/>
      <c r="Q13" s="27">
        <v>44286</v>
      </c>
      <c r="R13" s="26"/>
      <c r="S13" s="26"/>
      <c r="T13" s="24" t="s">
        <v>229</v>
      </c>
      <c r="U13" s="24" t="s">
        <v>14</v>
      </c>
      <c r="V13" s="24" t="s">
        <v>228</v>
      </c>
      <c r="W13" s="24" t="s">
        <v>229</v>
      </c>
      <c r="X13" s="24" t="s">
        <v>230</v>
      </c>
      <c r="Y13" s="24" t="s">
        <v>301</v>
      </c>
      <c r="Z13" s="24"/>
      <c r="AA13" s="24"/>
      <c r="AB13" s="24" t="s">
        <v>232</v>
      </c>
      <c r="AC13" s="24" t="s">
        <v>219</v>
      </c>
      <c r="AD13" s="26" t="s">
        <v>258</v>
      </c>
      <c r="AE13" s="1" t="s">
        <v>304</v>
      </c>
    </row>
    <row r="14" spans="1:31" ht="45" x14ac:dyDescent="0.25">
      <c r="A14" s="24" t="s">
        <v>309</v>
      </c>
      <c r="B14" s="24" t="s">
        <v>293</v>
      </c>
      <c r="C14" s="25">
        <v>40.213596000000003</v>
      </c>
      <c r="D14" s="25">
        <v>-116.617825</v>
      </c>
      <c r="E14" s="26" t="s">
        <v>249</v>
      </c>
      <c r="F14" s="26" t="s">
        <v>250</v>
      </c>
      <c r="G14" s="26" t="s">
        <v>7</v>
      </c>
      <c r="H14" s="26" t="s">
        <v>310</v>
      </c>
      <c r="I14" s="26" t="s">
        <v>219</v>
      </c>
      <c r="J14" s="26" t="s">
        <v>10</v>
      </c>
      <c r="K14" s="26" t="s">
        <v>311</v>
      </c>
      <c r="L14" s="26" t="s">
        <v>311</v>
      </c>
      <c r="M14" s="26" t="s">
        <v>253</v>
      </c>
      <c r="N14" s="26" t="s">
        <v>312</v>
      </c>
      <c r="O14" s="26" t="s">
        <v>253</v>
      </c>
      <c r="P14" s="26" t="s">
        <v>263</v>
      </c>
      <c r="Q14" s="27">
        <v>45261</v>
      </c>
      <c r="R14" s="26"/>
      <c r="S14" s="26" t="s">
        <v>264</v>
      </c>
      <c r="T14" s="24" t="s">
        <v>219</v>
      </c>
      <c r="U14" s="24" t="s">
        <v>15</v>
      </c>
      <c r="V14" s="24" t="s">
        <v>228</v>
      </c>
      <c r="W14" s="24" t="s">
        <v>229</v>
      </c>
      <c r="X14" s="24" t="s">
        <v>230</v>
      </c>
      <c r="Y14" s="24" t="s">
        <v>219</v>
      </c>
      <c r="Z14" s="24"/>
      <c r="AA14" s="24" t="s">
        <v>219</v>
      </c>
      <c r="AB14" s="24" t="s">
        <v>232</v>
      </c>
      <c r="AC14" s="24" t="s">
        <v>219</v>
      </c>
      <c r="AD14" s="26" t="s">
        <v>258</v>
      </c>
      <c r="AE14" s="1" t="s">
        <v>313</v>
      </c>
    </row>
    <row r="15" spans="1:31" ht="75" hidden="1" x14ac:dyDescent="0.25">
      <c r="A15" s="24" t="s">
        <v>314</v>
      </c>
      <c r="B15" s="24" t="s">
        <v>315</v>
      </c>
      <c r="C15" s="25">
        <v>48.716900000000003</v>
      </c>
      <c r="D15" s="25">
        <v>-85.923900000000003</v>
      </c>
      <c r="E15" s="26" t="s">
        <v>216</v>
      </c>
      <c r="F15" s="26" t="s">
        <v>217</v>
      </c>
      <c r="G15" s="26" t="s">
        <v>6</v>
      </c>
      <c r="H15" s="26" t="s">
        <v>316</v>
      </c>
      <c r="I15" s="26" t="s">
        <v>219</v>
      </c>
      <c r="J15" s="26" t="s">
        <v>10</v>
      </c>
      <c r="K15" s="26" t="s">
        <v>237</v>
      </c>
      <c r="L15" s="26" t="s">
        <v>237</v>
      </c>
      <c r="M15" s="26" t="s">
        <v>317</v>
      </c>
      <c r="N15" s="26" t="s">
        <v>318</v>
      </c>
      <c r="O15" s="26" t="s">
        <v>317</v>
      </c>
      <c r="P15" s="26" t="s">
        <v>318</v>
      </c>
      <c r="Q15" s="27">
        <v>44644</v>
      </c>
      <c r="R15" s="26" t="s">
        <v>319</v>
      </c>
      <c r="S15" s="26" t="s">
        <v>320</v>
      </c>
      <c r="T15" s="24" t="s">
        <v>219</v>
      </c>
      <c r="U15" s="24" t="s">
        <v>17</v>
      </c>
      <c r="V15" s="24" t="s">
        <v>228</v>
      </c>
      <c r="W15" s="24" t="s">
        <v>229</v>
      </c>
      <c r="X15" s="24" t="s">
        <v>230</v>
      </c>
      <c r="Y15" s="24" t="s">
        <v>219</v>
      </c>
      <c r="Z15" s="24" t="s">
        <v>321</v>
      </c>
      <c r="AA15" s="24" t="s">
        <v>219</v>
      </c>
      <c r="AB15" s="24" t="s">
        <v>232</v>
      </c>
      <c r="AC15" s="24" t="s">
        <v>219</v>
      </c>
      <c r="AD15" s="26" t="s">
        <v>322</v>
      </c>
      <c r="AE15" s="1" t="s">
        <v>323</v>
      </c>
    </row>
    <row r="16" spans="1:31" x14ac:dyDescent="0.25">
      <c r="A16" s="24" t="s">
        <v>324</v>
      </c>
      <c r="B16" s="24" t="s">
        <v>248</v>
      </c>
      <c r="C16" s="25">
        <v>41.007314999999998</v>
      </c>
      <c r="D16" s="25">
        <v>-116.432022</v>
      </c>
      <c r="E16" s="26" t="s">
        <v>249</v>
      </c>
      <c r="F16" s="26" t="s">
        <v>250</v>
      </c>
      <c r="G16" s="26" t="s">
        <v>7</v>
      </c>
      <c r="H16" s="26" t="s">
        <v>316</v>
      </c>
      <c r="I16" s="26" t="s">
        <v>219</v>
      </c>
      <c r="J16" s="26" t="s">
        <v>10</v>
      </c>
      <c r="K16" s="26" t="s">
        <v>325</v>
      </c>
      <c r="L16" s="26" t="s">
        <v>325</v>
      </c>
      <c r="M16" s="26" t="s">
        <v>253</v>
      </c>
      <c r="N16" s="26"/>
      <c r="O16" s="26" t="s">
        <v>253</v>
      </c>
      <c r="P16" s="26"/>
      <c r="Q16" s="27"/>
      <c r="R16" s="26"/>
      <c r="S16" s="26"/>
      <c r="T16" s="24" t="s">
        <v>229</v>
      </c>
      <c r="U16" s="24" t="s">
        <v>13</v>
      </c>
      <c r="V16" s="24" t="s">
        <v>228</v>
      </c>
      <c r="W16" s="24" t="s">
        <v>229</v>
      </c>
      <c r="X16" s="24" t="s">
        <v>326</v>
      </c>
      <c r="Y16" s="24" t="s">
        <v>301</v>
      </c>
      <c r="Z16" s="24"/>
      <c r="AA16" s="24"/>
      <c r="AB16" s="24" t="s">
        <v>232</v>
      </c>
      <c r="AC16" s="24" t="s">
        <v>219</v>
      </c>
      <c r="AD16" s="26" t="s">
        <v>258</v>
      </c>
      <c r="AE16" s="1" t="s">
        <v>304</v>
      </c>
    </row>
    <row r="17" spans="1:31" ht="45" x14ac:dyDescent="0.25">
      <c r="A17" s="24" t="s">
        <v>327</v>
      </c>
      <c r="B17" s="24" t="s">
        <v>248</v>
      </c>
      <c r="C17" s="25">
        <v>40.994526999999998</v>
      </c>
      <c r="D17" s="25">
        <v>-116.347161</v>
      </c>
      <c r="E17" s="26" t="s">
        <v>249</v>
      </c>
      <c r="F17" s="26" t="s">
        <v>250</v>
      </c>
      <c r="G17" s="26" t="s">
        <v>5</v>
      </c>
      <c r="H17" s="26" t="s">
        <v>328</v>
      </c>
      <c r="I17" s="26" t="s">
        <v>219</v>
      </c>
      <c r="J17" s="26" t="s">
        <v>10</v>
      </c>
      <c r="K17" s="26" t="s">
        <v>329</v>
      </c>
      <c r="L17" s="26" t="s">
        <v>221</v>
      </c>
      <c r="M17" s="26" t="s">
        <v>253</v>
      </c>
      <c r="N17" s="26" t="s">
        <v>330</v>
      </c>
      <c r="O17" s="26" t="s">
        <v>253</v>
      </c>
      <c r="P17" s="26" t="s">
        <v>331</v>
      </c>
      <c r="Q17" s="27">
        <v>45717</v>
      </c>
      <c r="R17" s="26"/>
      <c r="S17" s="26" t="s">
        <v>264</v>
      </c>
      <c r="T17" s="24" t="s">
        <v>219</v>
      </c>
      <c r="U17" s="24" t="s">
        <v>17</v>
      </c>
      <c r="V17" s="24" t="s">
        <v>228</v>
      </c>
      <c r="W17" s="24" t="s">
        <v>219</v>
      </c>
      <c r="X17" s="24" t="s">
        <v>230</v>
      </c>
      <c r="Y17" s="24" t="s">
        <v>219</v>
      </c>
      <c r="Z17" s="24" t="s">
        <v>332</v>
      </c>
      <c r="AA17" s="24" t="s">
        <v>219</v>
      </c>
      <c r="AB17" s="24" t="s">
        <v>232</v>
      </c>
      <c r="AC17" s="24" t="s">
        <v>219</v>
      </c>
      <c r="AD17" s="26" t="s">
        <v>258</v>
      </c>
      <c r="AE17" s="1" t="s">
        <v>333</v>
      </c>
    </row>
    <row r="18" spans="1:31" ht="45" x14ac:dyDescent="0.25">
      <c r="A18" s="24" t="s">
        <v>334</v>
      </c>
      <c r="B18" s="24" t="s">
        <v>248</v>
      </c>
      <c r="C18" s="25">
        <v>40.985306999999999</v>
      </c>
      <c r="D18" s="25">
        <v>-116.342606</v>
      </c>
      <c r="E18" s="26" t="s">
        <v>249</v>
      </c>
      <c r="F18" s="26" t="s">
        <v>250</v>
      </c>
      <c r="G18" s="26" t="s">
        <v>7</v>
      </c>
      <c r="H18" s="26" t="s">
        <v>335</v>
      </c>
      <c r="I18" s="26" t="s">
        <v>219</v>
      </c>
      <c r="J18" s="26" t="s">
        <v>10</v>
      </c>
      <c r="K18" s="26" t="s">
        <v>336</v>
      </c>
      <c r="L18" s="26" t="s">
        <v>336</v>
      </c>
      <c r="M18" s="26" t="s">
        <v>337</v>
      </c>
      <c r="N18" s="26" t="s">
        <v>338</v>
      </c>
      <c r="O18" s="26" t="s">
        <v>253</v>
      </c>
      <c r="P18" s="26" t="s">
        <v>338</v>
      </c>
      <c r="Q18" s="27">
        <v>43586</v>
      </c>
      <c r="R18" s="26"/>
      <c r="S18" s="26" t="s">
        <v>257</v>
      </c>
      <c r="T18" s="24" t="s">
        <v>219</v>
      </c>
      <c r="U18" s="24" t="s">
        <v>14</v>
      </c>
      <c r="V18" s="24" t="s">
        <v>228</v>
      </c>
      <c r="W18" s="24" t="s">
        <v>229</v>
      </c>
      <c r="X18" s="24" t="s">
        <v>230</v>
      </c>
      <c r="Y18" s="24" t="s">
        <v>219</v>
      </c>
      <c r="Z18" s="24" t="s">
        <v>332</v>
      </c>
      <c r="AA18" s="24" t="s">
        <v>219</v>
      </c>
      <c r="AB18" s="24" t="s">
        <v>232</v>
      </c>
      <c r="AC18" s="24" t="s">
        <v>219</v>
      </c>
      <c r="AD18" s="26" t="s">
        <v>258</v>
      </c>
      <c r="AE18" s="1" t="s">
        <v>339</v>
      </c>
    </row>
    <row r="19" spans="1:31" x14ac:dyDescent="0.25">
      <c r="A19" s="24" t="s">
        <v>340</v>
      </c>
      <c r="B19" s="24" t="s">
        <v>248</v>
      </c>
      <c r="C19" s="25">
        <v>40.989606999999999</v>
      </c>
      <c r="D19" s="25">
        <v>-116.35705900000001</v>
      </c>
      <c r="E19" s="26" t="s">
        <v>249</v>
      </c>
      <c r="F19" s="26" t="s">
        <v>250</v>
      </c>
      <c r="G19" s="26" t="s">
        <v>7</v>
      </c>
      <c r="H19" s="26" t="s">
        <v>341</v>
      </c>
      <c r="I19" s="26" t="s">
        <v>219</v>
      </c>
      <c r="J19" s="26" t="s">
        <v>9</v>
      </c>
      <c r="K19" s="26"/>
      <c r="L19" s="26" t="s">
        <v>342</v>
      </c>
      <c r="M19" s="26" t="s">
        <v>343</v>
      </c>
      <c r="N19" s="26"/>
      <c r="O19" s="26" t="s">
        <v>343</v>
      </c>
      <c r="P19" s="26"/>
      <c r="Q19" s="27">
        <v>43555</v>
      </c>
      <c r="R19" s="26"/>
      <c r="S19" s="26"/>
      <c r="T19" s="24" t="s">
        <v>219</v>
      </c>
      <c r="U19" s="24" t="s">
        <v>14</v>
      </c>
      <c r="V19" s="24" t="s">
        <v>228</v>
      </c>
      <c r="W19" s="24" t="s">
        <v>229</v>
      </c>
      <c r="X19" s="24" t="s">
        <v>230</v>
      </c>
      <c r="Y19" s="24" t="s">
        <v>219</v>
      </c>
      <c r="Z19" s="24" t="s">
        <v>344</v>
      </c>
      <c r="AA19" s="24"/>
      <c r="AB19" s="24" t="s">
        <v>232</v>
      </c>
      <c r="AC19" s="24" t="s">
        <v>219</v>
      </c>
      <c r="AD19" s="26" t="s">
        <v>258</v>
      </c>
      <c r="AE19" s="1" t="s">
        <v>304</v>
      </c>
    </row>
    <row r="20" spans="1:31" ht="45" x14ac:dyDescent="0.25">
      <c r="A20" s="24" t="s">
        <v>345</v>
      </c>
      <c r="B20" s="24" t="s">
        <v>248</v>
      </c>
      <c r="C20" s="25">
        <v>41.003264999999999</v>
      </c>
      <c r="D20" s="25">
        <v>-116.358552</v>
      </c>
      <c r="E20" s="26" t="s">
        <v>249</v>
      </c>
      <c r="F20" s="26" t="s">
        <v>250</v>
      </c>
      <c r="G20" s="26" t="s">
        <v>5</v>
      </c>
      <c r="H20" s="26" t="s">
        <v>310</v>
      </c>
      <c r="I20" s="26" t="s">
        <v>219</v>
      </c>
      <c r="J20" s="26" t="s">
        <v>10</v>
      </c>
      <c r="K20" s="26" t="s">
        <v>346</v>
      </c>
      <c r="L20" s="26" t="s">
        <v>346</v>
      </c>
      <c r="M20" s="26" t="s">
        <v>253</v>
      </c>
      <c r="N20" s="26" t="s">
        <v>347</v>
      </c>
      <c r="O20" s="26" t="s">
        <v>253</v>
      </c>
      <c r="P20" s="26" t="s">
        <v>348</v>
      </c>
      <c r="Q20" s="27">
        <v>45717</v>
      </c>
      <c r="R20" s="26"/>
      <c r="S20" s="26" t="s">
        <v>264</v>
      </c>
      <c r="T20" s="24" t="s">
        <v>219</v>
      </c>
      <c r="U20" s="24" t="s">
        <v>17</v>
      </c>
      <c r="V20" s="24" t="s">
        <v>228</v>
      </c>
      <c r="W20" s="24" t="s">
        <v>219</v>
      </c>
      <c r="X20" s="24" t="s">
        <v>230</v>
      </c>
      <c r="Y20" s="24" t="s">
        <v>219</v>
      </c>
      <c r="Z20" s="24" t="s">
        <v>332</v>
      </c>
      <c r="AA20" s="24" t="s">
        <v>219</v>
      </c>
      <c r="AB20" s="24" t="s">
        <v>232</v>
      </c>
      <c r="AC20" s="24" t="s">
        <v>219</v>
      </c>
      <c r="AD20" s="26" t="s">
        <v>258</v>
      </c>
      <c r="AE20" s="1" t="s">
        <v>349</v>
      </c>
    </row>
    <row r="21" spans="1:31" hidden="1" x14ac:dyDescent="0.25">
      <c r="A21" s="24" t="s">
        <v>350</v>
      </c>
      <c r="B21" s="24" t="s">
        <v>351</v>
      </c>
      <c r="C21" s="25">
        <v>15.2416</v>
      </c>
      <c r="D21" s="25">
        <v>-91.683199999999999</v>
      </c>
      <c r="E21" s="26" t="s">
        <v>216</v>
      </c>
      <c r="F21" s="26" t="s">
        <v>217</v>
      </c>
      <c r="G21" s="26" t="s">
        <v>7</v>
      </c>
      <c r="H21" s="26" t="s">
        <v>352</v>
      </c>
      <c r="I21" s="26" t="s">
        <v>219</v>
      </c>
      <c r="J21" s="26" t="s">
        <v>10</v>
      </c>
      <c r="K21" s="26" t="s">
        <v>353</v>
      </c>
      <c r="L21" s="26" t="s">
        <v>353</v>
      </c>
      <c r="M21" s="26" t="s">
        <v>354</v>
      </c>
      <c r="N21" s="26" t="s">
        <v>355</v>
      </c>
      <c r="O21" s="26" t="s">
        <v>354</v>
      </c>
      <c r="P21" s="26"/>
      <c r="Q21" s="27">
        <v>44423</v>
      </c>
      <c r="R21" s="26" t="s">
        <v>356</v>
      </c>
      <c r="S21" s="26" t="s">
        <v>357</v>
      </c>
      <c r="T21" s="24" t="s">
        <v>219</v>
      </c>
      <c r="U21" s="24" t="s">
        <v>17</v>
      </c>
      <c r="V21" s="24" t="s">
        <v>228</v>
      </c>
      <c r="W21" s="24" t="s">
        <v>229</v>
      </c>
      <c r="X21" s="24" t="s">
        <v>230</v>
      </c>
      <c r="Y21" s="24" t="s">
        <v>219</v>
      </c>
      <c r="Z21" s="24" t="s">
        <v>358</v>
      </c>
      <c r="AA21" s="24" t="s">
        <v>219</v>
      </c>
      <c r="AB21" s="24" t="s">
        <v>232</v>
      </c>
      <c r="AC21" s="24" t="s">
        <v>219</v>
      </c>
      <c r="AD21" s="26" t="s">
        <v>359</v>
      </c>
      <c r="AE21" s="1"/>
    </row>
    <row r="22" spans="1:31" x14ac:dyDescent="0.25">
      <c r="A22" s="24" t="s">
        <v>360</v>
      </c>
      <c r="B22" s="24" t="s">
        <v>361</v>
      </c>
      <c r="C22" s="25">
        <v>5.0013870000000002</v>
      </c>
      <c r="D22" s="25">
        <v>-54.643814999999996</v>
      </c>
      <c r="E22" s="26" t="s">
        <v>216</v>
      </c>
      <c r="F22" s="26" t="s">
        <v>217</v>
      </c>
      <c r="G22" s="26" t="s">
        <v>5</v>
      </c>
      <c r="H22" s="26" t="s">
        <v>362</v>
      </c>
      <c r="I22" s="26" t="s">
        <v>219</v>
      </c>
      <c r="J22" s="26" t="s">
        <v>10</v>
      </c>
      <c r="K22" s="26" t="s">
        <v>363</v>
      </c>
      <c r="L22" s="26" t="s">
        <v>363</v>
      </c>
      <c r="M22" s="26" t="s">
        <v>364</v>
      </c>
      <c r="N22" s="26" t="s">
        <v>365</v>
      </c>
      <c r="O22" s="26" t="s">
        <v>364</v>
      </c>
      <c r="P22" s="26" t="s">
        <v>366</v>
      </c>
      <c r="Q22" s="27">
        <v>44851</v>
      </c>
      <c r="R22" s="26" t="s">
        <v>367</v>
      </c>
      <c r="S22" s="26" t="s">
        <v>368</v>
      </c>
      <c r="T22" s="24" t="s">
        <v>219</v>
      </c>
      <c r="U22" s="24" t="s">
        <v>16</v>
      </c>
      <c r="V22" s="24" t="s">
        <v>228</v>
      </c>
      <c r="W22" s="24" t="s">
        <v>229</v>
      </c>
      <c r="X22" s="24" t="s">
        <v>230</v>
      </c>
      <c r="Y22" s="24" t="s">
        <v>219</v>
      </c>
      <c r="Z22" s="24" t="s">
        <v>369</v>
      </c>
      <c r="AA22" s="24" t="s">
        <v>219</v>
      </c>
      <c r="AB22" s="24" t="s">
        <v>232</v>
      </c>
      <c r="AC22" s="24" t="s">
        <v>219</v>
      </c>
      <c r="AD22" s="26" t="s">
        <v>370</v>
      </c>
      <c r="AE22" s="1"/>
    </row>
    <row r="23" spans="1:31" x14ac:dyDescent="0.25">
      <c r="A23" s="24" t="s">
        <v>360</v>
      </c>
      <c r="B23" s="24" t="s">
        <v>371</v>
      </c>
      <c r="C23" s="25">
        <v>-46.870600000000003</v>
      </c>
      <c r="D23" s="25">
        <v>-70.196299999999994</v>
      </c>
      <c r="E23" s="26" t="s">
        <v>216</v>
      </c>
      <c r="F23" s="26" t="s">
        <v>217</v>
      </c>
      <c r="G23" s="26" t="s">
        <v>5</v>
      </c>
      <c r="H23" s="26" t="s">
        <v>328</v>
      </c>
      <c r="I23" s="26" t="s">
        <v>219</v>
      </c>
      <c r="J23" s="26" t="s">
        <v>10</v>
      </c>
      <c r="K23" s="26" t="s">
        <v>363</v>
      </c>
      <c r="L23" s="26" t="s">
        <v>372</v>
      </c>
      <c r="M23" s="26" t="s">
        <v>373</v>
      </c>
      <c r="N23" s="26" t="s">
        <v>374</v>
      </c>
      <c r="O23" s="26" t="s">
        <v>375</v>
      </c>
      <c r="P23" s="26" t="s">
        <v>376</v>
      </c>
      <c r="Q23" s="27">
        <v>42460</v>
      </c>
      <c r="R23" s="26" t="s">
        <v>377</v>
      </c>
      <c r="S23" s="26" t="s">
        <v>378</v>
      </c>
      <c r="T23" s="24" t="s">
        <v>229</v>
      </c>
      <c r="U23" s="24" t="s">
        <v>15</v>
      </c>
      <c r="V23" s="24" t="s">
        <v>228</v>
      </c>
      <c r="W23" s="24" t="s">
        <v>229</v>
      </c>
      <c r="X23" s="24" t="s">
        <v>230</v>
      </c>
      <c r="Y23" s="24" t="s">
        <v>219</v>
      </c>
      <c r="Z23" s="24" t="s">
        <v>379</v>
      </c>
      <c r="AA23" s="24" t="s">
        <v>219</v>
      </c>
      <c r="AB23" s="24" t="s">
        <v>380</v>
      </c>
      <c r="AC23" s="24" t="s">
        <v>219</v>
      </c>
      <c r="AD23" s="26" t="s">
        <v>381</v>
      </c>
      <c r="AE23" s="1"/>
    </row>
    <row r="24" spans="1:31" ht="135" x14ac:dyDescent="0.25">
      <c r="A24" s="24" t="s">
        <v>382</v>
      </c>
      <c r="B24" s="24" t="s">
        <v>383</v>
      </c>
      <c r="C24" s="25">
        <v>18.898766999999999</v>
      </c>
      <c r="D24" s="25">
        <v>-70.173460000000006</v>
      </c>
      <c r="E24" s="26" t="s">
        <v>249</v>
      </c>
      <c r="F24" s="26" t="s">
        <v>250</v>
      </c>
      <c r="G24" s="26" t="s">
        <v>5</v>
      </c>
      <c r="H24" s="26" t="s">
        <v>384</v>
      </c>
      <c r="I24" s="26" t="s">
        <v>219</v>
      </c>
      <c r="J24" s="26" t="s">
        <v>10</v>
      </c>
      <c r="K24" s="26" t="s">
        <v>385</v>
      </c>
      <c r="L24" s="26" t="s">
        <v>386</v>
      </c>
      <c r="M24" s="26" t="s">
        <v>387</v>
      </c>
      <c r="N24" s="26"/>
      <c r="O24" s="26" t="s">
        <v>388</v>
      </c>
      <c r="P24" s="26"/>
      <c r="Q24" s="27">
        <v>45413</v>
      </c>
      <c r="R24" s="26"/>
      <c r="S24" s="26" t="s">
        <v>389</v>
      </c>
      <c r="T24" s="24" t="s">
        <v>219</v>
      </c>
      <c r="U24" s="24" t="s">
        <v>17</v>
      </c>
      <c r="V24" s="24" t="s">
        <v>228</v>
      </c>
      <c r="W24" s="24" t="s">
        <v>229</v>
      </c>
      <c r="X24" s="24" t="s">
        <v>230</v>
      </c>
      <c r="Y24" s="24" t="s">
        <v>219</v>
      </c>
      <c r="Z24" s="24" t="s">
        <v>390</v>
      </c>
      <c r="AA24" s="24" t="s">
        <v>219</v>
      </c>
      <c r="AB24" s="24" t="s">
        <v>391</v>
      </c>
      <c r="AC24" s="24" t="s">
        <v>219</v>
      </c>
      <c r="AD24" s="26" t="s">
        <v>392</v>
      </c>
      <c r="AE24" s="1" t="s">
        <v>393</v>
      </c>
    </row>
    <row r="25" spans="1:31" ht="45" x14ac:dyDescent="0.25">
      <c r="A25" s="24" t="s">
        <v>394</v>
      </c>
      <c r="B25" s="24" t="s">
        <v>395</v>
      </c>
      <c r="C25" s="25">
        <v>41.232951999999997</v>
      </c>
      <c r="D25" s="25">
        <v>-117.147927</v>
      </c>
      <c r="E25" s="26" t="s">
        <v>249</v>
      </c>
      <c r="F25" s="26" t="s">
        <v>250</v>
      </c>
      <c r="G25" s="26" t="s">
        <v>7</v>
      </c>
      <c r="H25" s="26" t="s">
        <v>341</v>
      </c>
      <c r="I25" s="26" t="s">
        <v>219</v>
      </c>
      <c r="J25" s="26" t="s">
        <v>10</v>
      </c>
      <c r="K25" s="26" t="s">
        <v>396</v>
      </c>
      <c r="L25" s="26" t="s">
        <v>396</v>
      </c>
      <c r="M25" s="26" t="s">
        <v>253</v>
      </c>
      <c r="N25" s="26" t="s">
        <v>397</v>
      </c>
      <c r="O25" s="26" t="s">
        <v>253</v>
      </c>
      <c r="P25" s="26" t="s">
        <v>397</v>
      </c>
      <c r="Q25" s="27">
        <v>45809</v>
      </c>
      <c r="R25" s="26"/>
      <c r="S25" s="26" t="s">
        <v>398</v>
      </c>
      <c r="T25" s="24" t="s">
        <v>219</v>
      </c>
      <c r="U25" s="24" t="s">
        <v>14</v>
      </c>
      <c r="V25" s="24" t="s">
        <v>228</v>
      </c>
      <c r="W25" s="24" t="s">
        <v>229</v>
      </c>
      <c r="X25" s="24" t="s">
        <v>230</v>
      </c>
      <c r="Y25" s="24" t="s">
        <v>219</v>
      </c>
      <c r="Z25" s="24"/>
      <c r="AA25" s="24" t="s">
        <v>219</v>
      </c>
      <c r="AB25" s="24" t="s">
        <v>232</v>
      </c>
      <c r="AC25" s="24" t="s">
        <v>219</v>
      </c>
      <c r="AD25" s="26" t="s">
        <v>258</v>
      </c>
      <c r="AE25" s="1" t="s">
        <v>399</v>
      </c>
    </row>
    <row r="26" spans="1:31" x14ac:dyDescent="0.25">
      <c r="A26" s="24" t="s">
        <v>400</v>
      </c>
      <c r="B26" s="24" t="s">
        <v>401</v>
      </c>
      <c r="C26" s="25">
        <v>-6.9984630000000001</v>
      </c>
      <c r="D26" s="25">
        <v>-78.561830999999998</v>
      </c>
      <c r="E26" s="26" t="s">
        <v>216</v>
      </c>
      <c r="F26" s="26" t="s">
        <v>217</v>
      </c>
      <c r="G26" s="26" t="s">
        <v>6</v>
      </c>
      <c r="H26" s="26" t="s">
        <v>402</v>
      </c>
      <c r="I26" s="26" t="s">
        <v>219</v>
      </c>
      <c r="J26" s="26" t="s">
        <v>10</v>
      </c>
      <c r="K26" s="26" t="s">
        <v>403</v>
      </c>
      <c r="L26" s="26" t="s">
        <v>403</v>
      </c>
      <c r="M26" s="26" t="s">
        <v>404</v>
      </c>
      <c r="N26" s="26" t="s">
        <v>405</v>
      </c>
      <c r="O26" s="26" t="s">
        <v>404</v>
      </c>
      <c r="P26" s="26" t="s">
        <v>406</v>
      </c>
      <c r="Q26" s="27">
        <v>43900</v>
      </c>
      <c r="R26" s="26" t="s">
        <v>407</v>
      </c>
      <c r="S26" s="26" t="s">
        <v>408</v>
      </c>
      <c r="T26" s="24" t="s">
        <v>219</v>
      </c>
      <c r="U26" s="24" t="s">
        <v>17</v>
      </c>
      <c r="V26" s="24" t="s">
        <v>228</v>
      </c>
      <c r="W26" s="24" t="s">
        <v>229</v>
      </c>
      <c r="X26" s="24" t="s">
        <v>230</v>
      </c>
      <c r="Y26" s="24" t="s">
        <v>219</v>
      </c>
      <c r="Z26" s="24" t="s">
        <v>409</v>
      </c>
      <c r="AA26" s="24" t="s">
        <v>219</v>
      </c>
      <c r="AB26" s="24" t="s">
        <v>232</v>
      </c>
      <c r="AC26" s="24" t="s">
        <v>219</v>
      </c>
      <c r="AD26" s="26" t="s">
        <v>410</v>
      </c>
      <c r="AE26" s="1"/>
    </row>
    <row r="27" spans="1:31" x14ac:dyDescent="0.25">
      <c r="A27" s="24" t="s">
        <v>411</v>
      </c>
      <c r="B27" s="24" t="s">
        <v>401</v>
      </c>
      <c r="C27" s="25">
        <v>-6.9984630000000001</v>
      </c>
      <c r="D27" s="25">
        <v>-78.561830999999998</v>
      </c>
      <c r="E27" s="26" t="s">
        <v>216</v>
      </c>
      <c r="F27" s="26" t="s">
        <v>217</v>
      </c>
      <c r="G27" s="26" t="s">
        <v>6</v>
      </c>
      <c r="H27" s="26" t="s">
        <v>412</v>
      </c>
      <c r="I27" s="26" t="s">
        <v>219</v>
      </c>
      <c r="J27" s="26" t="s">
        <v>10</v>
      </c>
      <c r="K27" s="26" t="s">
        <v>331</v>
      </c>
      <c r="L27" s="26" t="s">
        <v>331</v>
      </c>
      <c r="M27" s="26" t="s">
        <v>413</v>
      </c>
      <c r="N27" s="26" t="s">
        <v>414</v>
      </c>
      <c r="O27" s="26" t="s">
        <v>413</v>
      </c>
      <c r="P27" s="26" t="s">
        <v>415</v>
      </c>
      <c r="Q27" s="27">
        <v>43900</v>
      </c>
      <c r="R27" s="26" t="s">
        <v>407</v>
      </c>
      <c r="S27" s="26" t="s">
        <v>408</v>
      </c>
      <c r="T27" s="24" t="s">
        <v>219</v>
      </c>
      <c r="U27" s="24" t="s">
        <v>17</v>
      </c>
      <c r="V27" s="24" t="s">
        <v>228</v>
      </c>
      <c r="W27" s="24" t="s">
        <v>229</v>
      </c>
      <c r="X27" s="24" t="s">
        <v>230</v>
      </c>
      <c r="Y27" s="24" t="s">
        <v>219</v>
      </c>
      <c r="Z27" s="24" t="s">
        <v>409</v>
      </c>
      <c r="AA27" s="24" t="s">
        <v>219</v>
      </c>
      <c r="AB27" s="24" t="s">
        <v>232</v>
      </c>
      <c r="AC27" s="24" t="s">
        <v>219</v>
      </c>
      <c r="AD27" s="26" t="s">
        <v>410</v>
      </c>
      <c r="AE27" s="1"/>
    </row>
    <row r="28" spans="1:31" ht="90" hidden="1" x14ac:dyDescent="0.25">
      <c r="A28" s="24" t="s">
        <v>416</v>
      </c>
      <c r="B28" s="24" t="s">
        <v>417</v>
      </c>
      <c r="C28" s="25">
        <v>47.898600000000002</v>
      </c>
      <c r="D28" s="25">
        <v>-117.8403</v>
      </c>
      <c r="E28" s="26" t="s">
        <v>216</v>
      </c>
      <c r="F28" s="26" t="s">
        <v>217</v>
      </c>
      <c r="G28" s="26" t="s">
        <v>7</v>
      </c>
      <c r="H28" s="26" t="s">
        <v>418</v>
      </c>
      <c r="I28" s="26" t="s">
        <v>219</v>
      </c>
      <c r="J28" s="26" t="s">
        <v>127</v>
      </c>
      <c r="K28" s="26" t="s">
        <v>419</v>
      </c>
      <c r="L28" s="26" t="s">
        <v>419</v>
      </c>
      <c r="M28" s="26" t="s">
        <v>420</v>
      </c>
      <c r="N28" s="26" t="s">
        <v>421</v>
      </c>
      <c r="O28" s="26" t="s">
        <v>422</v>
      </c>
      <c r="P28" s="26"/>
      <c r="Q28" s="27">
        <v>44313</v>
      </c>
      <c r="R28" s="26"/>
      <c r="S28" s="26"/>
      <c r="T28" s="24" t="s">
        <v>219</v>
      </c>
      <c r="U28" s="24" t="s">
        <v>127</v>
      </c>
      <c r="V28" s="24" t="s">
        <v>127</v>
      </c>
      <c r="W28" s="24" t="s">
        <v>229</v>
      </c>
      <c r="X28" s="24" t="s">
        <v>230</v>
      </c>
      <c r="Y28" s="24" t="s">
        <v>127</v>
      </c>
      <c r="Z28" s="24"/>
      <c r="AA28" s="24" t="s">
        <v>229</v>
      </c>
      <c r="AB28" s="24" t="s">
        <v>232</v>
      </c>
      <c r="AC28" s="24" t="s">
        <v>219</v>
      </c>
      <c r="AD28" s="26" t="s">
        <v>423</v>
      </c>
      <c r="AE28" s="1" t="s">
        <v>424</v>
      </c>
    </row>
    <row r="29" spans="1:31" hidden="1" x14ac:dyDescent="0.25">
      <c r="A29" s="24" t="s">
        <v>425</v>
      </c>
      <c r="B29" s="24" t="s">
        <v>426</v>
      </c>
      <c r="C29" s="25">
        <v>-20.537194</v>
      </c>
      <c r="D29" s="25">
        <v>130.31708800000001</v>
      </c>
      <c r="E29" s="26" t="s">
        <v>216</v>
      </c>
      <c r="F29" s="26" t="s">
        <v>217</v>
      </c>
      <c r="G29" s="26" t="s">
        <v>7</v>
      </c>
      <c r="H29" s="26" t="s">
        <v>427</v>
      </c>
      <c r="I29" s="26" t="s">
        <v>219</v>
      </c>
      <c r="J29" s="26" t="s">
        <v>428</v>
      </c>
      <c r="K29" s="26" t="s">
        <v>419</v>
      </c>
      <c r="L29" s="26" t="s">
        <v>429</v>
      </c>
      <c r="M29" s="26" t="s">
        <v>430</v>
      </c>
      <c r="N29" s="26" t="s">
        <v>431</v>
      </c>
      <c r="O29" s="26" t="s">
        <v>432</v>
      </c>
      <c r="P29" s="26" t="s">
        <v>431</v>
      </c>
      <c r="Q29" s="27">
        <v>44620</v>
      </c>
      <c r="R29" s="26"/>
      <c r="S29" s="26" t="s">
        <v>433</v>
      </c>
      <c r="T29" s="24" t="s">
        <v>229</v>
      </c>
      <c r="U29" s="24" t="s">
        <v>13</v>
      </c>
      <c r="V29" s="24" t="s">
        <v>228</v>
      </c>
      <c r="W29" s="24" t="s">
        <v>229</v>
      </c>
      <c r="X29" s="24" t="s">
        <v>230</v>
      </c>
      <c r="Y29" s="24" t="s">
        <v>127</v>
      </c>
      <c r="Z29" s="24"/>
      <c r="AA29" s="24"/>
      <c r="AB29" s="24" t="s">
        <v>232</v>
      </c>
      <c r="AC29" s="24" t="s">
        <v>219</v>
      </c>
      <c r="AD29" s="26" t="s">
        <v>434</v>
      </c>
      <c r="AE29" s="1"/>
    </row>
    <row r="30" spans="1:31" hidden="1" x14ac:dyDescent="0.25">
      <c r="A30" s="24" t="s">
        <v>435</v>
      </c>
      <c r="B30" s="24" t="s">
        <v>426</v>
      </c>
      <c r="C30" s="25">
        <v>-20.550018999999999</v>
      </c>
      <c r="D30" s="25">
        <v>130.32310799999999</v>
      </c>
      <c r="E30" s="26" t="s">
        <v>216</v>
      </c>
      <c r="F30" s="26" t="s">
        <v>217</v>
      </c>
      <c r="G30" s="26" t="s">
        <v>7</v>
      </c>
      <c r="H30" s="26" t="s">
        <v>412</v>
      </c>
      <c r="I30" s="26" t="s">
        <v>219</v>
      </c>
      <c r="J30" s="26" t="s">
        <v>10</v>
      </c>
      <c r="K30" s="26" t="s">
        <v>312</v>
      </c>
      <c r="L30" s="26" t="s">
        <v>312</v>
      </c>
      <c r="M30" s="26" t="s">
        <v>436</v>
      </c>
      <c r="N30" s="26" t="s">
        <v>437</v>
      </c>
      <c r="O30" s="26" t="s">
        <v>438</v>
      </c>
      <c r="P30" s="26" t="s">
        <v>437</v>
      </c>
      <c r="Q30" s="27">
        <v>44620</v>
      </c>
      <c r="R30" s="26"/>
      <c r="S30" s="26" t="s">
        <v>433</v>
      </c>
      <c r="T30" s="24" t="s">
        <v>219</v>
      </c>
      <c r="U30" s="24" t="s">
        <v>13</v>
      </c>
      <c r="V30" s="24" t="s">
        <v>228</v>
      </c>
      <c r="W30" s="24" t="s">
        <v>229</v>
      </c>
      <c r="X30" s="24" t="s">
        <v>230</v>
      </c>
      <c r="Y30" s="24" t="s">
        <v>229</v>
      </c>
      <c r="Z30" s="24"/>
      <c r="AA30" s="24"/>
      <c r="AB30" s="24" t="s">
        <v>232</v>
      </c>
      <c r="AC30" s="24" t="s">
        <v>219</v>
      </c>
      <c r="AD30" s="26" t="s">
        <v>434</v>
      </c>
      <c r="AE30" s="1"/>
    </row>
    <row r="31" spans="1:31" hidden="1" x14ac:dyDescent="0.25">
      <c r="A31" s="24" t="s">
        <v>439</v>
      </c>
      <c r="B31" s="24" t="s">
        <v>426</v>
      </c>
      <c r="C31" s="25">
        <v>-20.538378999999999</v>
      </c>
      <c r="D31" s="25">
        <v>130.29487700000001</v>
      </c>
      <c r="E31" s="26" t="s">
        <v>216</v>
      </c>
      <c r="F31" s="26" t="s">
        <v>217</v>
      </c>
      <c r="G31" s="26" t="s">
        <v>6</v>
      </c>
      <c r="H31" s="26" t="s">
        <v>440</v>
      </c>
      <c r="I31" s="26" t="s">
        <v>219</v>
      </c>
      <c r="J31" s="26" t="s">
        <v>11</v>
      </c>
      <c r="K31" s="26" t="s">
        <v>441</v>
      </c>
      <c r="L31" s="26" t="s">
        <v>441</v>
      </c>
      <c r="M31" s="26" t="s">
        <v>442</v>
      </c>
      <c r="N31" s="26" t="s">
        <v>443</v>
      </c>
      <c r="O31" s="26" t="s">
        <v>444</v>
      </c>
      <c r="P31" s="26" t="s">
        <v>443</v>
      </c>
      <c r="Q31" s="27">
        <v>45078</v>
      </c>
      <c r="R31" s="26" t="s">
        <v>445</v>
      </c>
      <c r="S31" s="26" t="s">
        <v>433</v>
      </c>
      <c r="T31" s="24" t="s">
        <v>219</v>
      </c>
      <c r="U31" s="24" t="s">
        <v>14</v>
      </c>
      <c r="V31" s="24" t="s">
        <v>228</v>
      </c>
      <c r="W31" s="24" t="s">
        <v>229</v>
      </c>
      <c r="X31" s="24" t="s">
        <v>230</v>
      </c>
      <c r="Y31" s="24" t="s">
        <v>219</v>
      </c>
      <c r="Z31" s="24" t="s">
        <v>446</v>
      </c>
      <c r="AA31" s="24"/>
      <c r="AB31" s="24" t="s">
        <v>232</v>
      </c>
      <c r="AC31" s="24" t="s">
        <v>219</v>
      </c>
      <c r="AD31" s="26" t="s">
        <v>434</v>
      </c>
      <c r="AE31" s="1"/>
    </row>
    <row r="32" spans="1:31" hidden="1" x14ac:dyDescent="0.25">
      <c r="A32" s="24" t="s">
        <v>447</v>
      </c>
      <c r="B32" s="24" t="s">
        <v>426</v>
      </c>
      <c r="C32" s="25">
        <v>-20.534006000000002</v>
      </c>
      <c r="D32" s="25">
        <v>130.30730600000001</v>
      </c>
      <c r="E32" s="26" t="s">
        <v>216</v>
      </c>
      <c r="F32" s="26" t="s">
        <v>217</v>
      </c>
      <c r="G32" s="26" t="s">
        <v>6</v>
      </c>
      <c r="H32" s="26" t="s">
        <v>448</v>
      </c>
      <c r="I32" s="26" t="s">
        <v>219</v>
      </c>
      <c r="J32" s="26" t="s">
        <v>11</v>
      </c>
      <c r="K32" s="26" t="s">
        <v>449</v>
      </c>
      <c r="L32" s="26" t="s">
        <v>449</v>
      </c>
      <c r="M32" s="26" t="s">
        <v>450</v>
      </c>
      <c r="N32" s="26" t="s">
        <v>451</v>
      </c>
      <c r="O32" s="26" t="s">
        <v>452</v>
      </c>
      <c r="P32" s="26" t="s">
        <v>451</v>
      </c>
      <c r="Q32" s="27">
        <v>45078</v>
      </c>
      <c r="R32" s="26" t="s">
        <v>445</v>
      </c>
      <c r="S32" s="26" t="s">
        <v>433</v>
      </c>
      <c r="T32" s="24" t="s">
        <v>219</v>
      </c>
      <c r="U32" s="24" t="s">
        <v>14</v>
      </c>
      <c r="V32" s="24" t="s">
        <v>228</v>
      </c>
      <c r="W32" s="24" t="s">
        <v>229</v>
      </c>
      <c r="X32" s="24" t="s">
        <v>230</v>
      </c>
      <c r="Y32" s="24" t="s">
        <v>219</v>
      </c>
      <c r="Z32" s="24" t="s">
        <v>446</v>
      </c>
      <c r="AA32" s="24"/>
      <c r="AB32" s="24" t="s">
        <v>232</v>
      </c>
      <c r="AC32" s="24" t="s">
        <v>219</v>
      </c>
      <c r="AD32" s="26" t="s">
        <v>434</v>
      </c>
      <c r="AE32" s="1"/>
    </row>
    <row r="33" spans="1:31" ht="30" hidden="1" x14ac:dyDescent="0.25">
      <c r="A33" s="24" t="s">
        <v>453</v>
      </c>
      <c r="B33" s="24" t="s">
        <v>454</v>
      </c>
      <c r="C33" s="25">
        <v>-32.695925000000003</v>
      </c>
      <c r="D33" s="25">
        <v>116.365559</v>
      </c>
      <c r="E33" s="26" t="s">
        <v>216</v>
      </c>
      <c r="F33" s="26" t="s">
        <v>217</v>
      </c>
      <c r="G33" s="26" t="s">
        <v>5</v>
      </c>
      <c r="H33" s="26" t="s">
        <v>218</v>
      </c>
      <c r="I33" s="26" t="s">
        <v>219</v>
      </c>
      <c r="J33" s="26" t="s">
        <v>9</v>
      </c>
      <c r="K33" s="26" t="s">
        <v>455</v>
      </c>
      <c r="L33" s="26" t="s">
        <v>456</v>
      </c>
      <c r="M33" s="26" t="s">
        <v>457</v>
      </c>
      <c r="N33" s="26" t="s">
        <v>458</v>
      </c>
      <c r="O33" s="26" t="s">
        <v>459</v>
      </c>
      <c r="P33" s="26" t="s">
        <v>225</v>
      </c>
      <c r="Q33" s="27">
        <v>44927</v>
      </c>
      <c r="R33" s="26" t="s">
        <v>460</v>
      </c>
      <c r="S33" s="26" t="s">
        <v>461</v>
      </c>
      <c r="T33" s="24" t="s">
        <v>219</v>
      </c>
      <c r="U33" s="24" t="s">
        <v>17</v>
      </c>
      <c r="V33" s="24" t="s">
        <v>228</v>
      </c>
      <c r="W33" s="24" t="s">
        <v>229</v>
      </c>
      <c r="X33" s="24" t="s">
        <v>230</v>
      </c>
      <c r="Y33" s="24" t="s">
        <v>219</v>
      </c>
      <c r="Z33" s="24" t="s">
        <v>462</v>
      </c>
      <c r="AA33" s="24" t="s">
        <v>219</v>
      </c>
      <c r="AB33" s="24" t="s">
        <v>232</v>
      </c>
      <c r="AC33" s="24" t="s">
        <v>219</v>
      </c>
      <c r="AD33" s="26" t="s">
        <v>434</v>
      </c>
      <c r="AE33" s="1" t="s">
        <v>463</v>
      </c>
    </row>
    <row r="34" spans="1:31" ht="45" x14ac:dyDescent="0.25">
      <c r="A34" s="24" t="s">
        <v>464</v>
      </c>
      <c r="B34" s="24" t="s">
        <v>248</v>
      </c>
      <c r="C34" s="25">
        <v>40.914721999999998</v>
      </c>
      <c r="D34" s="25">
        <v>-116.330833</v>
      </c>
      <c r="E34" s="26" t="s">
        <v>249</v>
      </c>
      <c r="F34" s="26" t="s">
        <v>250</v>
      </c>
      <c r="G34" s="26" t="s">
        <v>7</v>
      </c>
      <c r="H34" s="26" t="s">
        <v>465</v>
      </c>
      <c r="I34" s="26" t="s">
        <v>219</v>
      </c>
      <c r="J34" s="26" t="s">
        <v>9</v>
      </c>
      <c r="K34" s="26" t="s">
        <v>466</v>
      </c>
      <c r="L34" s="26" t="s">
        <v>466</v>
      </c>
      <c r="M34" s="26" t="s">
        <v>467</v>
      </c>
      <c r="N34" s="26"/>
      <c r="O34" s="26" t="s">
        <v>467</v>
      </c>
      <c r="P34" s="26" t="s">
        <v>468</v>
      </c>
      <c r="Q34" s="27">
        <v>43555</v>
      </c>
      <c r="R34" s="26"/>
      <c r="S34" s="26" t="s">
        <v>264</v>
      </c>
      <c r="T34" s="24" t="s">
        <v>229</v>
      </c>
      <c r="U34" s="24" t="s">
        <v>15</v>
      </c>
      <c r="V34" s="24" t="s">
        <v>228</v>
      </c>
      <c r="W34" s="24" t="s">
        <v>229</v>
      </c>
      <c r="X34" s="24" t="s">
        <v>230</v>
      </c>
      <c r="Y34" s="24" t="s">
        <v>229</v>
      </c>
      <c r="Z34" s="24"/>
      <c r="AA34" s="24" t="s">
        <v>229</v>
      </c>
      <c r="AB34" s="24" t="s">
        <v>232</v>
      </c>
      <c r="AC34" s="24" t="s">
        <v>219</v>
      </c>
      <c r="AD34" s="26" t="s">
        <v>258</v>
      </c>
      <c r="AE34" s="1" t="s">
        <v>469</v>
      </c>
    </row>
    <row r="35" spans="1:31" x14ac:dyDescent="0.25">
      <c r="A35" s="24" t="s">
        <v>470</v>
      </c>
      <c r="B35" s="24" t="s">
        <v>293</v>
      </c>
      <c r="C35" s="25">
        <v>40.213490999999998</v>
      </c>
      <c r="D35" s="25">
        <v>-116.62405800000001</v>
      </c>
      <c r="E35" s="26" t="s">
        <v>249</v>
      </c>
      <c r="F35" s="26" t="s">
        <v>250</v>
      </c>
      <c r="G35" s="26" t="s">
        <v>7</v>
      </c>
      <c r="H35" s="26" t="s">
        <v>316</v>
      </c>
      <c r="I35" s="26" t="s">
        <v>301</v>
      </c>
      <c r="J35" s="26" t="s">
        <v>11</v>
      </c>
      <c r="K35" s="26"/>
      <c r="L35" s="26" t="s">
        <v>471</v>
      </c>
      <c r="M35" s="26" t="s">
        <v>472</v>
      </c>
      <c r="N35" s="26"/>
      <c r="O35" s="26" t="s">
        <v>472</v>
      </c>
      <c r="P35" s="26"/>
      <c r="Q35" s="27">
        <v>44286</v>
      </c>
      <c r="R35" s="26"/>
      <c r="S35" s="26"/>
      <c r="T35" s="24" t="s">
        <v>229</v>
      </c>
      <c r="U35" s="24" t="s">
        <v>14</v>
      </c>
      <c r="V35" s="24" t="s">
        <v>228</v>
      </c>
      <c r="W35" s="24" t="s">
        <v>229</v>
      </c>
      <c r="X35" s="24" t="s">
        <v>230</v>
      </c>
      <c r="Y35" s="24" t="s">
        <v>301</v>
      </c>
      <c r="Z35" s="24"/>
      <c r="AA35" s="24"/>
      <c r="AB35" s="24" t="s">
        <v>232</v>
      </c>
      <c r="AC35" s="24" t="s">
        <v>219</v>
      </c>
      <c r="AD35" s="26" t="s">
        <v>258</v>
      </c>
      <c r="AE35" s="1" t="s">
        <v>304</v>
      </c>
    </row>
    <row r="36" spans="1:31" ht="60" hidden="1" x14ac:dyDescent="0.25">
      <c r="A36" s="24" t="s">
        <v>473</v>
      </c>
      <c r="B36" s="24" t="s">
        <v>417</v>
      </c>
      <c r="C36" s="25">
        <v>47.901800000000001</v>
      </c>
      <c r="D36" s="25">
        <v>-117.8348</v>
      </c>
      <c r="E36" s="26" t="s">
        <v>216</v>
      </c>
      <c r="F36" s="26" t="s">
        <v>217</v>
      </c>
      <c r="G36" s="26" t="s">
        <v>7</v>
      </c>
      <c r="H36" s="26" t="s">
        <v>474</v>
      </c>
      <c r="I36" s="26" t="s">
        <v>219</v>
      </c>
      <c r="J36" s="26" t="s">
        <v>428</v>
      </c>
      <c r="K36" s="26" t="s">
        <v>449</v>
      </c>
      <c r="L36" s="26" t="s">
        <v>449</v>
      </c>
      <c r="M36" s="26" t="s">
        <v>475</v>
      </c>
      <c r="N36" s="26" t="s">
        <v>476</v>
      </c>
      <c r="O36" s="26" t="s">
        <v>475</v>
      </c>
      <c r="P36" s="26"/>
      <c r="Q36" s="27">
        <v>44313</v>
      </c>
      <c r="R36" s="26"/>
      <c r="S36" s="26"/>
      <c r="T36" s="24" t="s">
        <v>219</v>
      </c>
      <c r="U36" s="24" t="s">
        <v>301</v>
      </c>
      <c r="V36" s="24" t="s">
        <v>477</v>
      </c>
      <c r="W36" s="24" t="s">
        <v>229</v>
      </c>
      <c r="X36" s="24" t="s">
        <v>230</v>
      </c>
      <c r="Y36" s="24" t="s">
        <v>229</v>
      </c>
      <c r="Z36" s="24"/>
      <c r="AA36" s="24" t="s">
        <v>229</v>
      </c>
      <c r="AB36" s="24" t="s">
        <v>232</v>
      </c>
      <c r="AC36" s="24" t="s">
        <v>219</v>
      </c>
      <c r="AD36" s="26" t="s">
        <v>423</v>
      </c>
      <c r="AE36" s="1" t="s">
        <v>478</v>
      </c>
    </row>
    <row r="37" spans="1:31" ht="60" hidden="1" x14ac:dyDescent="0.25">
      <c r="A37" s="24" t="s">
        <v>479</v>
      </c>
      <c r="B37" s="24" t="s">
        <v>480</v>
      </c>
      <c r="C37" s="25">
        <v>26.9937</v>
      </c>
      <c r="D37" s="25">
        <v>-107.8952</v>
      </c>
      <c r="E37" s="26" t="s">
        <v>216</v>
      </c>
      <c r="F37" s="26" t="s">
        <v>217</v>
      </c>
      <c r="G37" s="26" t="s">
        <v>7</v>
      </c>
      <c r="H37" s="26" t="s">
        <v>481</v>
      </c>
      <c r="I37" s="26" t="s">
        <v>219</v>
      </c>
      <c r="J37" s="26" t="s">
        <v>428</v>
      </c>
      <c r="K37" s="26" t="s">
        <v>331</v>
      </c>
      <c r="L37" s="26" t="s">
        <v>331</v>
      </c>
      <c r="M37" s="26" t="s">
        <v>482</v>
      </c>
      <c r="N37" s="26"/>
      <c r="O37" s="26" t="s">
        <v>482</v>
      </c>
      <c r="P37" s="26"/>
      <c r="Q37" s="27">
        <v>44507</v>
      </c>
      <c r="R37" s="26"/>
      <c r="S37" s="26" t="s">
        <v>483</v>
      </c>
      <c r="T37" s="24" t="s">
        <v>229</v>
      </c>
      <c r="U37" s="24" t="s">
        <v>13</v>
      </c>
      <c r="V37" s="24" t="s">
        <v>228</v>
      </c>
      <c r="W37" s="24" t="s">
        <v>229</v>
      </c>
      <c r="X37" s="24" t="s">
        <v>230</v>
      </c>
      <c r="Y37" s="24" t="s">
        <v>219</v>
      </c>
      <c r="Z37" s="24" t="s">
        <v>398</v>
      </c>
      <c r="AA37" s="24" t="s">
        <v>219</v>
      </c>
      <c r="AB37" s="24" t="s">
        <v>232</v>
      </c>
      <c r="AC37" s="24" t="s">
        <v>219</v>
      </c>
      <c r="AD37" s="26" t="s">
        <v>359</v>
      </c>
      <c r="AE37" s="1" t="s">
        <v>484</v>
      </c>
    </row>
    <row r="38" spans="1:31" hidden="1" x14ac:dyDescent="0.25">
      <c r="A38" s="24" t="s">
        <v>485</v>
      </c>
      <c r="B38" s="24" t="s">
        <v>486</v>
      </c>
      <c r="C38" s="25">
        <v>54.204300000000003</v>
      </c>
      <c r="D38" s="25">
        <v>-126.26909999999999</v>
      </c>
      <c r="E38" s="26" t="s">
        <v>216</v>
      </c>
      <c r="F38" s="26" t="s">
        <v>217</v>
      </c>
      <c r="G38" s="26" t="s">
        <v>6</v>
      </c>
      <c r="H38" s="26" t="s">
        <v>487</v>
      </c>
      <c r="I38" s="26" t="s">
        <v>219</v>
      </c>
      <c r="J38" s="26" t="s">
        <v>428</v>
      </c>
      <c r="K38" s="26" t="s">
        <v>296</v>
      </c>
      <c r="L38" s="26" t="s">
        <v>296</v>
      </c>
      <c r="M38" s="26" t="s">
        <v>488</v>
      </c>
      <c r="N38" s="26"/>
      <c r="O38" s="26" t="s">
        <v>488</v>
      </c>
      <c r="P38" s="26" t="s">
        <v>489</v>
      </c>
      <c r="Q38" s="27">
        <v>44196</v>
      </c>
      <c r="R38" s="26" t="s">
        <v>320</v>
      </c>
      <c r="S38" s="26" t="s">
        <v>490</v>
      </c>
      <c r="T38" s="24" t="s">
        <v>219</v>
      </c>
      <c r="U38" s="24" t="s">
        <v>16</v>
      </c>
      <c r="V38" s="24" t="s">
        <v>228</v>
      </c>
      <c r="W38" s="24" t="s">
        <v>229</v>
      </c>
      <c r="X38" s="24" t="s">
        <v>230</v>
      </c>
      <c r="Y38" s="24" t="s">
        <v>219</v>
      </c>
      <c r="Z38" s="24" t="s">
        <v>491</v>
      </c>
      <c r="AA38" s="24" t="s">
        <v>219</v>
      </c>
      <c r="AB38" s="24" t="s">
        <v>232</v>
      </c>
      <c r="AC38" s="24" t="s">
        <v>219</v>
      </c>
      <c r="AD38" s="26" t="s">
        <v>322</v>
      </c>
      <c r="AE38" s="1"/>
    </row>
    <row r="39" spans="1:31" ht="45" hidden="1" x14ac:dyDescent="0.25">
      <c r="A39" s="24" t="s">
        <v>492</v>
      </c>
      <c r="B39" s="24" t="s">
        <v>493</v>
      </c>
      <c r="C39" s="25">
        <v>62.437199999999997</v>
      </c>
      <c r="D39" s="25">
        <v>-114.38200000000001</v>
      </c>
      <c r="E39" s="26" t="s">
        <v>216</v>
      </c>
      <c r="F39" s="26" t="s">
        <v>217</v>
      </c>
      <c r="G39" s="26" t="s">
        <v>7</v>
      </c>
      <c r="H39" s="26" t="s">
        <v>494</v>
      </c>
      <c r="I39" s="26" t="s">
        <v>219</v>
      </c>
      <c r="J39" s="26" t="s">
        <v>428</v>
      </c>
      <c r="K39" s="26" t="s">
        <v>270</v>
      </c>
      <c r="L39" s="26" t="s">
        <v>270</v>
      </c>
      <c r="M39" s="26" t="s">
        <v>495</v>
      </c>
      <c r="N39" s="26"/>
      <c r="O39" s="26" t="s">
        <v>495</v>
      </c>
      <c r="P39" s="26"/>
      <c r="Q39" s="27">
        <v>43738</v>
      </c>
      <c r="R39" s="26" t="s">
        <v>256</v>
      </c>
      <c r="S39" s="26" t="s">
        <v>496</v>
      </c>
      <c r="T39" s="24" t="s">
        <v>219</v>
      </c>
      <c r="U39" s="24" t="s">
        <v>14</v>
      </c>
      <c r="V39" s="24" t="s">
        <v>228</v>
      </c>
      <c r="W39" s="24" t="s">
        <v>219</v>
      </c>
      <c r="X39" s="24" t="s">
        <v>230</v>
      </c>
      <c r="Y39" s="24" t="s">
        <v>219</v>
      </c>
      <c r="Z39" s="24" t="s">
        <v>497</v>
      </c>
      <c r="AA39" s="24" t="s">
        <v>219</v>
      </c>
      <c r="AB39" s="24" t="s">
        <v>232</v>
      </c>
      <c r="AC39" s="24" t="s">
        <v>219</v>
      </c>
      <c r="AD39" s="26" t="s">
        <v>322</v>
      </c>
      <c r="AE39" s="1" t="s">
        <v>498</v>
      </c>
    </row>
    <row r="40" spans="1:31" ht="75" hidden="1" x14ac:dyDescent="0.25">
      <c r="A40" s="24" t="s">
        <v>499</v>
      </c>
      <c r="B40" s="24" t="s">
        <v>500</v>
      </c>
      <c r="C40" s="25">
        <v>-20.283459000000001</v>
      </c>
      <c r="D40" s="25">
        <v>146.270342</v>
      </c>
      <c r="E40" s="26" t="s">
        <v>216</v>
      </c>
      <c r="F40" s="26" t="s">
        <v>217</v>
      </c>
      <c r="G40" s="26" t="s">
        <v>7</v>
      </c>
      <c r="H40" s="26" t="s">
        <v>335</v>
      </c>
      <c r="I40" s="26" t="s">
        <v>219</v>
      </c>
      <c r="J40" s="26" t="s">
        <v>9</v>
      </c>
      <c r="K40" s="26" t="s">
        <v>501</v>
      </c>
      <c r="L40" s="26" t="s">
        <v>501</v>
      </c>
      <c r="M40" s="26" t="s">
        <v>502</v>
      </c>
      <c r="N40" s="26"/>
      <c r="O40" s="26" t="s">
        <v>503</v>
      </c>
      <c r="P40" s="26"/>
      <c r="Q40" s="27">
        <v>43496</v>
      </c>
      <c r="R40" s="26" t="s">
        <v>504</v>
      </c>
      <c r="S40" s="26" t="s">
        <v>505</v>
      </c>
      <c r="T40" s="24" t="s">
        <v>229</v>
      </c>
      <c r="U40" s="24" t="s">
        <v>13</v>
      </c>
      <c r="V40" s="24" t="s">
        <v>506</v>
      </c>
      <c r="W40" s="24" t="s">
        <v>229</v>
      </c>
      <c r="X40" s="24" t="s">
        <v>230</v>
      </c>
      <c r="Y40" s="24" t="s">
        <v>219</v>
      </c>
      <c r="Z40" s="24" t="s">
        <v>507</v>
      </c>
      <c r="AA40" s="24" t="s">
        <v>219</v>
      </c>
      <c r="AB40" s="24" t="s">
        <v>232</v>
      </c>
      <c r="AC40" s="24" t="s">
        <v>219</v>
      </c>
      <c r="AD40" s="26" t="s">
        <v>508</v>
      </c>
      <c r="AE40" s="1" t="s">
        <v>509</v>
      </c>
    </row>
    <row r="41" spans="1:31" ht="45" x14ac:dyDescent="0.25">
      <c r="A41" s="24" t="s">
        <v>510</v>
      </c>
      <c r="B41" s="24" t="s">
        <v>511</v>
      </c>
      <c r="C41" s="25">
        <v>40.495761999999999</v>
      </c>
      <c r="D41" s="25">
        <v>-117.14279399999999</v>
      </c>
      <c r="E41" s="26" t="s">
        <v>249</v>
      </c>
      <c r="F41" s="26" t="s">
        <v>250</v>
      </c>
      <c r="G41" s="26" t="s">
        <v>5</v>
      </c>
      <c r="H41" s="26" t="s">
        <v>236</v>
      </c>
      <c r="I41" s="26" t="s">
        <v>219</v>
      </c>
      <c r="J41" s="26" t="s">
        <v>11</v>
      </c>
      <c r="K41" s="26" t="s">
        <v>512</v>
      </c>
      <c r="L41" s="26" t="s">
        <v>513</v>
      </c>
      <c r="M41" s="26" t="s">
        <v>253</v>
      </c>
      <c r="N41" s="26" t="s">
        <v>514</v>
      </c>
      <c r="O41" s="26" t="s">
        <v>253</v>
      </c>
      <c r="P41" s="26" t="s">
        <v>348</v>
      </c>
      <c r="Q41" s="27">
        <v>44820</v>
      </c>
      <c r="R41" s="26"/>
      <c r="S41" s="26" t="s">
        <v>264</v>
      </c>
      <c r="T41" s="24" t="s">
        <v>219</v>
      </c>
      <c r="U41" s="24" t="s">
        <v>16</v>
      </c>
      <c r="V41" s="24" t="s">
        <v>228</v>
      </c>
      <c r="W41" s="24" t="s">
        <v>219</v>
      </c>
      <c r="X41" s="24" t="s">
        <v>230</v>
      </c>
      <c r="Y41" s="24" t="s">
        <v>219</v>
      </c>
      <c r="Z41" s="24"/>
      <c r="AA41" s="24" t="s">
        <v>219</v>
      </c>
      <c r="AB41" s="24" t="s">
        <v>232</v>
      </c>
      <c r="AC41" s="24" t="s">
        <v>219</v>
      </c>
      <c r="AD41" s="26" t="s">
        <v>258</v>
      </c>
      <c r="AE41" s="1" t="s">
        <v>515</v>
      </c>
    </row>
    <row r="42" spans="1:31" ht="90" hidden="1" x14ac:dyDescent="0.25">
      <c r="A42" s="24" t="s">
        <v>516</v>
      </c>
      <c r="B42" s="24" t="s">
        <v>517</v>
      </c>
      <c r="C42" s="25">
        <v>39.223500000000001</v>
      </c>
      <c r="D42" s="25">
        <v>-106.2307</v>
      </c>
      <c r="E42" s="26" t="s">
        <v>216</v>
      </c>
      <c r="F42" s="26" t="s">
        <v>217</v>
      </c>
      <c r="G42" s="26" t="s">
        <v>7</v>
      </c>
      <c r="H42" s="26" t="s">
        <v>518</v>
      </c>
      <c r="I42" s="26" t="s">
        <v>219</v>
      </c>
      <c r="J42" s="26" t="s">
        <v>428</v>
      </c>
      <c r="K42" s="26" t="s">
        <v>519</v>
      </c>
      <c r="L42" s="26" t="s">
        <v>519</v>
      </c>
      <c r="M42" s="26" t="s">
        <v>520</v>
      </c>
      <c r="N42" s="26"/>
      <c r="O42" s="26" t="s">
        <v>520</v>
      </c>
      <c r="P42" s="26"/>
      <c r="Q42" s="27">
        <v>44851</v>
      </c>
      <c r="R42" s="26"/>
      <c r="S42" s="26" t="s">
        <v>521</v>
      </c>
      <c r="T42" s="24" t="s">
        <v>219</v>
      </c>
      <c r="U42" s="24" t="s">
        <v>301</v>
      </c>
      <c r="V42" s="24" t="s">
        <v>477</v>
      </c>
      <c r="W42" s="24" t="s">
        <v>229</v>
      </c>
      <c r="X42" s="24" t="s">
        <v>230</v>
      </c>
      <c r="Y42" s="24" t="s">
        <v>229</v>
      </c>
      <c r="Z42" s="24"/>
      <c r="AA42" s="24" t="s">
        <v>522</v>
      </c>
      <c r="AB42" s="24" t="s">
        <v>232</v>
      </c>
      <c r="AC42" s="24" t="s">
        <v>219</v>
      </c>
      <c r="AD42" s="26" t="s">
        <v>423</v>
      </c>
      <c r="AE42" s="1" t="s">
        <v>523</v>
      </c>
    </row>
    <row r="43" spans="1:31" ht="45" x14ac:dyDescent="0.25">
      <c r="A43" s="24" t="s">
        <v>524</v>
      </c>
      <c r="B43" s="24" t="s">
        <v>395</v>
      </c>
      <c r="C43" s="25">
        <v>41.235984999999999</v>
      </c>
      <c r="D43" s="25">
        <v>-117.220018</v>
      </c>
      <c r="E43" s="26" t="s">
        <v>249</v>
      </c>
      <c r="F43" s="26" t="s">
        <v>250</v>
      </c>
      <c r="G43" s="26" t="s">
        <v>7</v>
      </c>
      <c r="H43" s="26" t="s">
        <v>335</v>
      </c>
      <c r="I43" s="26" t="s">
        <v>219</v>
      </c>
      <c r="J43" s="26" t="s">
        <v>428</v>
      </c>
      <c r="K43" s="26" t="s">
        <v>238</v>
      </c>
      <c r="L43" s="26" t="s">
        <v>238</v>
      </c>
      <c r="M43" s="26" t="s">
        <v>253</v>
      </c>
      <c r="N43" s="26" t="s">
        <v>311</v>
      </c>
      <c r="O43" s="26" t="s">
        <v>253</v>
      </c>
      <c r="P43" s="26" t="s">
        <v>311</v>
      </c>
      <c r="Q43" s="27">
        <v>45809</v>
      </c>
      <c r="R43" s="26"/>
      <c r="S43" s="26" t="s">
        <v>398</v>
      </c>
      <c r="T43" s="24" t="s">
        <v>219</v>
      </c>
      <c r="U43" s="24" t="s">
        <v>15</v>
      </c>
      <c r="V43" s="24" t="s">
        <v>228</v>
      </c>
      <c r="W43" s="24" t="s">
        <v>229</v>
      </c>
      <c r="X43" s="24" t="s">
        <v>230</v>
      </c>
      <c r="Y43" s="24" t="s">
        <v>219</v>
      </c>
      <c r="Z43" s="24"/>
      <c r="AA43" s="24" t="s">
        <v>219</v>
      </c>
      <c r="AB43" s="24" t="s">
        <v>232</v>
      </c>
      <c r="AC43" s="24" t="s">
        <v>219</v>
      </c>
      <c r="AD43" s="26" t="s">
        <v>258</v>
      </c>
      <c r="AE43" s="1" t="s">
        <v>525</v>
      </c>
    </row>
    <row r="44" spans="1:31" ht="45" x14ac:dyDescent="0.25">
      <c r="A44" s="24" t="s">
        <v>526</v>
      </c>
      <c r="B44" s="24" t="s">
        <v>395</v>
      </c>
      <c r="C44" s="25">
        <v>41.277196000000004</v>
      </c>
      <c r="D44" s="25">
        <v>-117.13721200000001</v>
      </c>
      <c r="E44" s="26" t="s">
        <v>249</v>
      </c>
      <c r="F44" s="26" t="s">
        <v>250</v>
      </c>
      <c r="G44" s="26" t="s">
        <v>5</v>
      </c>
      <c r="H44" s="26" t="s">
        <v>261</v>
      </c>
      <c r="I44" s="26" t="s">
        <v>219</v>
      </c>
      <c r="J44" s="26" t="s">
        <v>428</v>
      </c>
      <c r="K44" s="26" t="s">
        <v>512</v>
      </c>
      <c r="L44" s="26" t="s">
        <v>512</v>
      </c>
      <c r="M44" s="26" t="s">
        <v>253</v>
      </c>
      <c r="N44" s="26" t="s">
        <v>527</v>
      </c>
      <c r="O44" s="26" t="s">
        <v>253</v>
      </c>
      <c r="P44" s="26" t="s">
        <v>528</v>
      </c>
      <c r="Q44" s="27">
        <v>44531</v>
      </c>
      <c r="R44" s="26"/>
      <c r="S44" s="26" t="s">
        <v>398</v>
      </c>
      <c r="T44" s="24" t="s">
        <v>219</v>
      </c>
      <c r="U44" s="24" t="s">
        <v>16</v>
      </c>
      <c r="V44" s="24" t="s">
        <v>228</v>
      </c>
      <c r="W44" s="24" t="s">
        <v>219</v>
      </c>
      <c r="X44" s="24" t="s">
        <v>230</v>
      </c>
      <c r="Y44" s="24" t="s">
        <v>219</v>
      </c>
      <c r="Z44" s="24" t="s">
        <v>231</v>
      </c>
      <c r="AA44" s="24" t="s">
        <v>219</v>
      </c>
      <c r="AB44" s="24" t="s">
        <v>232</v>
      </c>
      <c r="AC44" s="24" t="s">
        <v>219</v>
      </c>
      <c r="AD44" s="26" t="s">
        <v>258</v>
      </c>
      <c r="AE44" s="1" t="s">
        <v>529</v>
      </c>
    </row>
    <row r="45" spans="1:31" ht="45" hidden="1" x14ac:dyDescent="0.25">
      <c r="A45" s="24" t="s">
        <v>530</v>
      </c>
      <c r="B45" s="24" t="s">
        <v>454</v>
      </c>
      <c r="C45" s="25">
        <v>-32.70984</v>
      </c>
      <c r="D45" s="25">
        <v>116.380865</v>
      </c>
      <c r="E45" s="26" t="s">
        <v>216</v>
      </c>
      <c r="F45" s="26" t="s">
        <v>217</v>
      </c>
      <c r="G45" s="26" t="s">
        <v>6</v>
      </c>
      <c r="H45" s="26" t="s">
        <v>261</v>
      </c>
      <c r="I45" s="26" t="s">
        <v>219</v>
      </c>
      <c r="J45" s="26" t="s">
        <v>9</v>
      </c>
      <c r="K45" s="26" t="s">
        <v>254</v>
      </c>
      <c r="L45" s="26" t="s">
        <v>254</v>
      </c>
      <c r="M45" s="26" t="s">
        <v>531</v>
      </c>
      <c r="N45" s="26" t="s">
        <v>289</v>
      </c>
      <c r="O45" s="26" t="s">
        <v>531</v>
      </c>
      <c r="P45" s="26"/>
      <c r="Q45" s="27">
        <v>44620</v>
      </c>
      <c r="R45" s="26"/>
      <c r="S45" s="26" t="s">
        <v>461</v>
      </c>
      <c r="T45" s="24" t="s">
        <v>229</v>
      </c>
      <c r="U45" s="24" t="s">
        <v>16</v>
      </c>
      <c r="V45" s="24" t="s">
        <v>228</v>
      </c>
      <c r="W45" s="24" t="s">
        <v>229</v>
      </c>
      <c r="X45" s="24" t="s">
        <v>230</v>
      </c>
      <c r="Y45" s="24" t="s">
        <v>219</v>
      </c>
      <c r="Z45" s="24" t="s">
        <v>532</v>
      </c>
      <c r="AA45" s="24" t="s">
        <v>219</v>
      </c>
      <c r="AB45" s="24" t="s">
        <v>232</v>
      </c>
      <c r="AC45" s="24" t="s">
        <v>219</v>
      </c>
      <c r="AD45" s="26" t="s">
        <v>434</v>
      </c>
      <c r="AE45" s="1" t="s">
        <v>533</v>
      </c>
    </row>
    <row r="46" spans="1:31" ht="45" x14ac:dyDescent="0.25">
      <c r="A46" s="24" t="s">
        <v>534</v>
      </c>
      <c r="B46" s="24" t="s">
        <v>293</v>
      </c>
      <c r="C46" s="25">
        <v>40.262479999999996</v>
      </c>
      <c r="D46" s="25">
        <v>-116.70268900000001</v>
      </c>
      <c r="E46" s="26" t="s">
        <v>249</v>
      </c>
      <c r="F46" s="26" t="s">
        <v>250</v>
      </c>
      <c r="G46" s="26" t="s">
        <v>7</v>
      </c>
      <c r="H46" s="26" t="s">
        <v>535</v>
      </c>
      <c r="I46" s="26" t="s">
        <v>219</v>
      </c>
      <c r="J46" s="26" t="s">
        <v>9</v>
      </c>
      <c r="K46" s="26" t="s">
        <v>536</v>
      </c>
      <c r="L46" s="26" t="s">
        <v>536</v>
      </c>
      <c r="M46" s="26" t="s">
        <v>253</v>
      </c>
      <c r="N46" s="26" t="s">
        <v>537</v>
      </c>
      <c r="O46" s="26" t="s">
        <v>253</v>
      </c>
      <c r="P46" s="26" t="s">
        <v>537</v>
      </c>
      <c r="Q46" s="27">
        <v>45413</v>
      </c>
      <c r="R46" s="26"/>
      <c r="S46" s="26" t="s">
        <v>538</v>
      </c>
      <c r="T46" s="24" t="s">
        <v>219</v>
      </c>
      <c r="U46" s="24" t="s">
        <v>15</v>
      </c>
      <c r="V46" s="24" t="s">
        <v>228</v>
      </c>
      <c r="W46" s="24" t="s">
        <v>219</v>
      </c>
      <c r="X46" s="24" t="s">
        <v>230</v>
      </c>
      <c r="Y46" s="24" t="s">
        <v>219</v>
      </c>
      <c r="Z46" s="24" t="s">
        <v>297</v>
      </c>
      <c r="AA46" s="24" t="s">
        <v>219</v>
      </c>
      <c r="AB46" s="24" t="s">
        <v>232</v>
      </c>
      <c r="AC46" s="24" t="s">
        <v>219</v>
      </c>
      <c r="AD46" s="26" t="s">
        <v>258</v>
      </c>
      <c r="AE46" s="1" t="s">
        <v>539</v>
      </c>
    </row>
    <row r="47" spans="1:31" hidden="1" x14ac:dyDescent="0.25">
      <c r="A47" s="24" t="s">
        <v>540</v>
      </c>
      <c r="B47" s="24" t="s">
        <v>541</v>
      </c>
      <c r="C47" s="25">
        <v>51.415199999999999</v>
      </c>
      <c r="D47" s="25">
        <v>-90.078500000000005</v>
      </c>
      <c r="E47" s="26" t="s">
        <v>216</v>
      </c>
      <c r="F47" s="26" t="s">
        <v>217</v>
      </c>
      <c r="G47" s="26" t="s">
        <v>7</v>
      </c>
      <c r="H47" s="26" t="s">
        <v>341</v>
      </c>
      <c r="I47" s="26" t="s">
        <v>219</v>
      </c>
      <c r="J47" s="26" t="s">
        <v>9</v>
      </c>
      <c r="K47" s="26" t="s">
        <v>542</v>
      </c>
      <c r="L47" s="26" t="s">
        <v>542</v>
      </c>
      <c r="M47" s="26" t="s">
        <v>543</v>
      </c>
      <c r="N47" s="26"/>
      <c r="O47" s="26" t="s">
        <v>543</v>
      </c>
      <c r="P47" s="26"/>
      <c r="Q47" s="27">
        <v>43919</v>
      </c>
      <c r="R47" s="26" t="s">
        <v>544</v>
      </c>
      <c r="S47" s="26" t="s">
        <v>545</v>
      </c>
      <c r="T47" s="24" t="s">
        <v>219</v>
      </c>
      <c r="U47" s="24" t="s">
        <v>15</v>
      </c>
      <c r="V47" s="24" t="s">
        <v>228</v>
      </c>
      <c r="W47" s="24" t="s">
        <v>229</v>
      </c>
      <c r="X47" s="24" t="s">
        <v>230</v>
      </c>
      <c r="Y47" s="24" t="s">
        <v>219</v>
      </c>
      <c r="Z47" s="24" t="s">
        <v>546</v>
      </c>
      <c r="AA47" s="24" t="s">
        <v>219</v>
      </c>
      <c r="AB47" s="24" t="s">
        <v>232</v>
      </c>
      <c r="AC47" s="24" t="s">
        <v>219</v>
      </c>
      <c r="AD47" s="26" t="s">
        <v>322</v>
      </c>
      <c r="AE47" s="1"/>
    </row>
    <row r="48" spans="1:31" hidden="1" x14ac:dyDescent="0.25">
      <c r="A48" s="24" t="s">
        <v>547</v>
      </c>
      <c r="B48" s="24" t="s">
        <v>548</v>
      </c>
      <c r="C48" s="25">
        <v>58.195500000000003</v>
      </c>
      <c r="D48" s="25">
        <v>-132.32220000000001</v>
      </c>
      <c r="E48" s="26" t="s">
        <v>216</v>
      </c>
      <c r="F48" s="26" t="s">
        <v>217</v>
      </c>
      <c r="G48" s="26" t="s">
        <v>7</v>
      </c>
      <c r="H48" s="26" t="s">
        <v>310</v>
      </c>
      <c r="I48" s="26" t="s">
        <v>219</v>
      </c>
      <c r="J48" s="26" t="s">
        <v>9</v>
      </c>
      <c r="K48" s="26" t="s">
        <v>549</v>
      </c>
      <c r="L48" s="26" t="s">
        <v>549</v>
      </c>
      <c r="M48" s="26" t="s">
        <v>550</v>
      </c>
      <c r="N48" s="26"/>
      <c r="O48" s="26" t="s">
        <v>550</v>
      </c>
      <c r="P48" s="26"/>
      <c r="Q48" s="27">
        <v>44425</v>
      </c>
      <c r="R48" s="26" t="s">
        <v>551</v>
      </c>
      <c r="S48" s="26" t="s">
        <v>552</v>
      </c>
      <c r="T48" s="24" t="s">
        <v>219</v>
      </c>
      <c r="U48" s="24" t="s">
        <v>13</v>
      </c>
      <c r="V48" s="24" t="s">
        <v>228</v>
      </c>
      <c r="W48" s="24" t="s">
        <v>229</v>
      </c>
      <c r="X48" s="24" t="s">
        <v>230</v>
      </c>
      <c r="Y48" s="24" t="s">
        <v>219</v>
      </c>
      <c r="Z48" s="24" t="s">
        <v>553</v>
      </c>
      <c r="AA48" s="24" t="s">
        <v>219</v>
      </c>
      <c r="AB48" s="24" t="s">
        <v>232</v>
      </c>
      <c r="AC48" s="24" t="s">
        <v>219</v>
      </c>
      <c r="AD48" s="26" t="s">
        <v>322</v>
      </c>
      <c r="AE48" s="1"/>
    </row>
    <row r="49" spans="1:31" ht="120" hidden="1" x14ac:dyDescent="0.25">
      <c r="A49" s="24" t="s">
        <v>554</v>
      </c>
      <c r="B49" s="24" t="s">
        <v>555</v>
      </c>
      <c r="C49" s="25">
        <v>37.916600000000003</v>
      </c>
      <c r="D49" s="25">
        <v>-107.7013</v>
      </c>
      <c r="E49" s="26" t="s">
        <v>216</v>
      </c>
      <c r="F49" s="26" t="s">
        <v>217</v>
      </c>
      <c r="G49" s="26" t="s">
        <v>7</v>
      </c>
      <c r="H49" s="26" t="s">
        <v>556</v>
      </c>
      <c r="I49" s="26" t="s">
        <v>219</v>
      </c>
      <c r="J49" s="26" t="s">
        <v>9</v>
      </c>
      <c r="K49" s="26" t="s">
        <v>271</v>
      </c>
      <c r="L49" s="26" t="s">
        <v>271</v>
      </c>
      <c r="M49" s="26" t="s">
        <v>557</v>
      </c>
      <c r="N49" s="26"/>
      <c r="O49" s="26" t="s">
        <v>557</v>
      </c>
      <c r="P49" s="26"/>
      <c r="Q49" s="27">
        <v>44833</v>
      </c>
      <c r="R49" s="26"/>
      <c r="S49" s="26" t="s">
        <v>558</v>
      </c>
      <c r="T49" s="24" t="s">
        <v>219</v>
      </c>
      <c r="U49" s="24" t="s">
        <v>301</v>
      </c>
      <c r="V49" s="24" t="s">
        <v>477</v>
      </c>
      <c r="W49" s="24" t="s">
        <v>229</v>
      </c>
      <c r="X49" s="24" t="s">
        <v>230</v>
      </c>
      <c r="Y49" s="24" t="s">
        <v>229</v>
      </c>
      <c r="Z49" s="24"/>
      <c r="AA49" s="24" t="s">
        <v>522</v>
      </c>
      <c r="AB49" s="24" t="s">
        <v>232</v>
      </c>
      <c r="AC49" s="24" t="s">
        <v>219</v>
      </c>
      <c r="AD49" s="26" t="s">
        <v>423</v>
      </c>
      <c r="AE49" s="1" t="s">
        <v>559</v>
      </c>
    </row>
    <row r="50" spans="1:31" ht="120" hidden="1" x14ac:dyDescent="0.25">
      <c r="A50" s="24" t="s">
        <v>560</v>
      </c>
      <c r="B50" s="24" t="s">
        <v>555</v>
      </c>
      <c r="C50" s="25">
        <v>37.9191</v>
      </c>
      <c r="D50" s="25">
        <v>-107.69929999999999</v>
      </c>
      <c r="E50" s="26" t="s">
        <v>216</v>
      </c>
      <c r="F50" s="26" t="s">
        <v>217</v>
      </c>
      <c r="G50" s="26" t="s">
        <v>7</v>
      </c>
      <c r="H50" s="26" t="s">
        <v>561</v>
      </c>
      <c r="I50" s="26" t="s">
        <v>219</v>
      </c>
      <c r="J50" s="26" t="s">
        <v>9</v>
      </c>
      <c r="K50" s="26" t="s">
        <v>562</v>
      </c>
      <c r="L50" s="26" t="s">
        <v>562</v>
      </c>
      <c r="M50" s="26" t="s">
        <v>563</v>
      </c>
      <c r="N50" s="26"/>
      <c r="O50" s="26" t="s">
        <v>563</v>
      </c>
      <c r="P50" s="26"/>
      <c r="Q50" s="27">
        <v>44833</v>
      </c>
      <c r="R50" s="26"/>
      <c r="S50" s="26" t="s">
        <v>558</v>
      </c>
      <c r="T50" s="24" t="s">
        <v>219</v>
      </c>
      <c r="U50" s="24" t="s">
        <v>301</v>
      </c>
      <c r="V50" s="24" t="s">
        <v>477</v>
      </c>
      <c r="W50" s="24" t="s">
        <v>229</v>
      </c>
      <c r="X50" s="24" t="s">
        <v>230</v>
      </c>
      <c r="Y50" s="24" t="s">
        <v>229</v>
      </c>
      <c r="Z50" s="24"/>
      <c r="AA50" s="24" t="s">
        <v>522</v>
      </c>
      <c r="AB50" s="24" t="s">
        <v>232</v>
      </c>
      <c r="AC50" s="24" t="s">
        <v>219</v>
      </c>
      <c r="AD50" s="26" t="s">
        <v>423</v>
      </c>
      <c r="AE50" s="1" t="s">
        <v>559</v>
      </c>
    </row>
    <row r="51" spans="1:31" ht="120" hidden="1" x14ac:dyDescent="0.25">
      <c r="A51" s="24" t="s">
        <v>564</v>
      </c>
      <c r="B51" s="24" t="s">
        <v>555</v>
      </c>
      <c r="C51" s="25">
        <v>37.921799999999998</v>
      </c>
      <c r="D51" s="25">
        <v>-107.69929999999999</v>
      </c>
      <c r="E51" s="26" t="s">
        <v>216</v>
      </c>
      <c r="F51" s="26" t="s">
        <v>217</v>
      </c>
      <c r="G51" s="26" t="s">
        <v>7</v>
      </c>
      <c r="H51" s="26" t="s">
        <v>561</v>
      </c>
      <c r="I51" s="26" t="s">
        <v>219</v>
      </c>
      <c r="J51" s="26" t="s">
        <v>9</v>
      </c>
      <c r="K51" s="26" t="s">
        <v>271</v>
      </c>
      <c r="L51" s="26" t="s">
        <v>271</v>
      </c>
      <c r="M51" s="26" t="s">
        <v>563</v>
      </c>
      <c r="N51" s="26"/>
      <c r="O51" s="26" t="s">
        <v>563</v>
      </c>
      <c r="P51" s="26"/>
      <c r="Q51" s="27">
        <v>44833</v>
      </c>
      <c r="R51" s="26"/>
      <c r="S51" s="26" t="s">
        <v>558</v>
      </c>
      <c r="T51" s="24" t="s">
        <v>219</v>
      </c>
      <c r="U51" s="24" t="s">
        <v>301</v>
      </c>
      <c r="V51" s="24" t="s">
        <v>477</v>
      </c>
      <c r="W51" s="24" t="s">
        <v>229</v>
      </c>
      <c r="X51" s="24" t="s">
        <v>230</v>
      </c>
      <c r="Y51" s="24" t="s">
        <v>229</v>
      </c>
      <c r="Z51" s="24"/>
      <c r="AA51" s="24" t="s">
        <v>522</v>
      </c>
      <c r="AB51" s="24" t="s">
        <v>232</v>
      </c>
      <c r="AC51" s="24" t="s">
        <v>219</v>
      </c>
      <c r="AD51" s="26" t="s">
        <v>423</v>
      </c>
      <c r="AE51" s="1" t="s">
        <v>559</v>
      </c>
    </row>
    <row r="52" spans="1:31" ht="120" hidden="1" x14ac:dyDescent="0.25">
      <c r="A52" s="24" t="s">
        <v>565</v>
      </c>
      <c r="B52" s="24" t="s">
        <v>555</v>
      </c>
      <c r="C52" s="25">
        <v>37.937100000000001</v>
      </c>
      <c r="D52" s="25">
        <v>-107.6722</v>
      </c>
      <c r="E52" s="26" t="s">
        <v>216</v>
      </c>
      <c r="F52" s="26" t="s">
        <v>217</v>
      </c>
      <c r="G52" s="26" t="s">
        <v>7</v>
      </c>
      <c r="H52" s="26" t="s">
        <v>474</v>
      </c>
      <c r="I52" s="26" t="s">
        <v>219</v>
      </c>
      <c r="J52" s="26" t="s">
        <v>9</v>
      </c>
      <c r="K52" s="26" t="s">
        <v>271</v>
      </c>
      <c r="L52" s="26" t="s">
        <v>271</v>
      </c>
      <c r="M52" s="26" t="s">
        <v>566</v>
      </c>
      <c r="N52" s="26"/>
      <c r="O52" s="26" t="s">
        <v>566</v>
      </c>
      <c r="P52" s="26"/>
      <c r="Q52" s="27">
        <v>44833</v>
      </c>
      <c r="R52" s="26"/>
      <c r="S52" s="26" t="s">
        <v>558</v>
      </c>
      <c r="T52" s="24" t="s">
        <v>219</v>
      </c>
      <c r="U52" s="24" t="s">
        <v>301</v>
      </c>
      <c r="V52" s="24" t="s">
        <v>477</v>
      </c>
      <c r="W52" s="24" t="s">
        <v>229</v>
      </c>
      <c r="X52" s="24" t="s">
        <v>230</v>
      </c>
      <c r="Y52" s="24" t="s">
        <v>229</v>
      </c>
      <c r="Z52" s="24"/>
      <c r="AA52" s="24" t="s">
        <v>522</v>
      </c>
      <c r="AB52" s="24" t="s">
        <v>232</v>
      </c>
      <c r="AC52" s="24" t="s">
        <v>219</v>
      </c>
      <c r="AD52" s="26" t="s">
        <v>423</v>
      </c>
      <c r="AE52" s="1" t="s">
        <v>559</v>
      </c>
    </row>
    <row r="53" spans="1:31" ht="120" hidden="1" x14ac:dyDescent="0.25">
      <c r="A53" s="24" t="s">
        <v>567</v>
      </c>
      <c r="B53" s="24" t="s">
        <v>555</v>
      </c>
      <c r="C53" s="25">
        <v>37.913899999999998</v>
      </c>
      <c r="D53" s="25">
        <v>-107.7015</v>
      </c>
      <c r="E53" s="26" t="s">
        <v>216</v>
      </c>
      <c r="F53" s="26" t="s">
        <v>217</v>
      </c>
      <c r="G53" s="26" t="s">
        <v>7</v>
      </c>
      <c r="H53" s="26" t="s">
        <v>561</v>
      </c>
      <c r="I53" s="26" t="s">
        <v>219</v>
      </c>
      <c r="J53" s="26" t="s">
        <v>9</v>
      </c>
      <c r="K53" s="26" t="s">
        <v>396</v>
      </c>
      <c r="L53" s="26" t="s">
        <v>396</v>
      </c>
      <c r="M53" s="26" t="s">
        <v>301</v>
      </c>
      <c r="N53" s="26" t="s">
        <v>568</v>
      </c>
      <c r="O53" s="26" t="s">
        <v>566</v>
      </c>
      <c r="P53" s="26"/>
      <c r="Q53" s="27">
        <v>44833</v>
      </c>
      <c r="R53" s="26"/>
      <c r="S53" s="26" t="s">
        <v>558</v>
      </c>
      <c r="T53" s="24" t="s">
        <v>219</v>
      </c>
      <c r="U53" s="24" t="s">
        <v>301</v>
      </c>
      <c r="V53" s="24" t="s">
        <v>477</v>
      </c>
      <c r="W53" s="24" t="s">
        <v>229</v>
      </c>
      <c r="X53" s="24" t="s">
        <v>230</v>
      </c>
      <c r="Y53" s="24" t="s">
        <v>229</v>
      </c>
      <c r="Z53" s="24"/>
      <c r="AA53" s="24" t="s">
        <v>522</v>
      </c>
      <c r="AB53" s="24" t="s">
        <v>232</v>
      </c>
      <c r="AC53" s="24" t="s">
        <v>219</v>
      </c>
      <c r="AD53" s="26" t="s">
        <v>423</v>
      </c>
      <c r="AE53" s="1" t="s">
        <v>569</v>
      </c>
    </row>
    <row r="54" spans="1:31" ht="120" hidden="1" x14ac:dyDescent="0.25">
      <c r="A54" s="24" t="s">
        <v>570</v>
      </c>
      <c r="B54" s="24" t="s">
        <v>555</v>
      </c>
      <c r="C54" s="25">
        <v>37.931800000000003</v>
      </c>
      <c r="D54" s="25">
        <v>-107.78489999999999</v>
      </c>
      <c r="E54" s="26" t="s">
        <v>216</v>
      </c>
      <c r="F54" s="26" t="s">
        <v>217</v>
      </c>
      <c r="G54" s="26" t="s">
        <v>7</v>
      </c>
      <c r="H54" s="26" t="s">
        <v>571</v>
      </c>
      <c r="I54" s="26" t="s">
        <v>219</v>
      </c>
      <c r="J54" s="26" t="s">
        <v>9</v>
      </c>
      <c r="K54" s="26" t="s">
        <v>572</v>
      </c>
      <c r="L54" s="26" t="s">
        <v>572</v>
      </c>
      <c r="M54" s="26" t="s">
        <v>573</v>
      </c>
      <c r="N54" s="26"/>
      <c r="O54" s="26" t="s">
        <v>573</v>
      </c>
      <c r="P54" s="26"/>
      <c r="Q54" s="27">
        <v>44832</v>
      </c>
      <c r="R54" s="26"/>
      <c r="S54" s="26" t="s">
        <v>558</v>
      </c>
      <c r="T54" s="24" t="s">
        <v>219</v>
      </c>
      <c r="U54" s="24" t="s">
        <v>301</v>
      </c>
      <c r="V54" s="24" t="s">
        <v>477</v>
      </c>
      <c r="W54" s="24" t="s">
        <v>229</v>
      </c>
      <c r="X54" s="24" t="s">
        <v>230</v>
      </c>
      <c r="Y54" s="24" t="s">
        <v>229</v>
      </c>
      <c r="Z54" s="24"/>
      <c r="AA54" s="24" t="s">
        <v>522</v>
      </c>
      <c r="AB54" s="24" t="s">
        <v>232</v>
      </c>
      <c r="AC54" s="24" t="s">
        <v>219</v>
      </c>
      <c r="AD54" s="26" t="s">
        <v>423</v>
      </c>
      <c r="AE54" s="1" t="s">
        <v>559</v>
      </c>
    </row>
    <row r="55" spans="1:31" ht="105" hidden="1" x14ac:dyDescent="0.25">
      <c r="A55" s="24" t="s">
        <v>574</v>
      </c>
      <c r="B55" s="24" t="s">
        <v>555</v>
      </c>
      <c r="C55" s="25">
        <v>37.933399999999999</v>
      </c>
      <c r="D55" s="25">
        <v>-107.79649999999999</v>
      </c>
      <c r="E55" s="26" t="s">
        <v>216</v>
      </c>
      <c r="F55" s="26" t="s">
        <v>217</v>
      </c>
      <c r="G55" s="26" t="s">
        <v>7</v>
      </c>
      <c r="H55" s="26" t="s">
        <v>575</v>
      </c>
      <c r="I55" s="26" t="s">
        <v>219</v>
      </c>
      <c r="J55" s="26" t="s">
        <v>9</v>
      </c>
      <c r="K55" s="26" t="s">
        <v>396</v>
      </c>
      <c r="L55" s="26" t="s">
        <v>396</v>
      </c>
      <c r="M55" s="26" t="s">
        <v>576</v>
      </c>
      <c r="N55" s="26"/>
      <c r="O55" s="26" t="s">
        <v>576</v>
      </c>
      <c r="P55" s="26"/>
      <c r="Q55" s="27">
        <v>44832</v>
      </c>
      <c r="R55" s="26"/>
      <c r="S55" s="26" t="s">
        <v>490</v>
      </c>
      <c r="T55" s="24" t="s">
        <v>219</v>
      </c>
      <c r="U55" s="24" t="s">
        <v>301</v>
      </c>
      <c r="V55" s="24" t="s">
        <v>477</v>
      </c>
      <c r="W55" s="24" t="s">
        <v>229</v>
      </c>
      <c r="X55" s="24" t="s">
        <v>230</v>
      </c>
      <c r="Y55" s="24" t="s">
        <v>229</v>
      </c>
      <c r="Z55" s="24"/>
      <c r="AA55" s="24" t="s">
        <v>522</v>
      </c>
      <c r="AB55" s="24" t="s">
        <v>232</v>
      </c>
      <c r="AC55" s="24" t="s">
        <v>219</v>
      </c>
      <c r="AD55" s="26" t="s">
        <v>423</v>
      </c>
      <c r="AE55" s="1" t="s">
        <v>577</v>
      </c>
    </row>
    <row r="56" spans="1:31" ht="75" hidden="1" x14ac:dyDescent="0.25">
      <c r="A56" s="24" t="s">
        <v>578</v>
      </c>
      <c r="B56" s="24" t="s">
        <v>493</v>
      </c>
      <c r="C56" s="25">
        <v>62.429600000000001</v>
      </c>
      <c r="D56" s="25">
        <v>-114.3801</v>
      </c>
      <c r="E56" s="26" t="s">
        <v>216</v>
      </c>
      <c r="F56" s="26" t="s">
        <v>217</v>
      </c>
      <c r="G56" s="26" t="s">
        <v>7</v>
      </c>
      <c r="H56" s="26" t="s">
        <v>218</v>
      </c>
      <c r="I56" s="26" t="s">
        <v>219</v>
      </c>
      <c r="J56" s="26" t="s">
        <v>9</v>
      </c>
      <c r="K56" s="26" t="s">
        <v>579</v>
      </c>
      <c r="L56" s="26" t="s">
        <v>579</v>
      </c>
      <c r="M56" s="26" t="s">
        <v>580</v>
      </c>
      <c r="N56" s="26"/>
      <c r="O56" s="26" t="s">
        <v>580</v>
      </c>
      <c r="P56" s="26"/>
      <c r="Q56" s="27">
        <v>43738</v>
      </c>
      <c r="R56" s="26" t="s">
        <v>256</v>
      </c>
      <c r="S56" s="26" t="s">
        <v>496</v>
      </c>
      <c r="T56" s="24" t="s">
        <v>219</v>
      </c>
      <c r="U56" s="24" t="s">
        <v>13</v>
      </c>
      <c r="V56" s="24" t="s">
        <v>228</v>
      </c>
      <c r="W56" s="24" t="s">
        <v>229</v>
      </c>
      <c r="X56" s="24" t="s">
        <v>230</v>
      </c>
      <c r="Y56" s="24" t="s">
        <v>219</v>
      </c>
      <c r="Z56" s="24" t="s">
        <v>497</v>
      </c>
      <c r="AA56" s="24" t="s">
        <v>219</v>
      </c>
      <c r="AB56" s="24" t="s">
        <v>232</v>
      </c>
      <c r="AC56" s="24" t="s">
        <v>219</v>
      </c>
      <c r="AD56" s="26" t="s">
        <v>322</v>
      </c>
      <c r="AE56" s="1" t="s">
        <v>581</v>
      </c>
    </row>
    <row r="57" spans="1:31" ht="60" hidden="1" x14ac:dyDescent="0.25">
      <c r="A57" s="24" t="s">
        <v>582</v>
      </c>
      <c r="B57" s="24" t="s">
        <v>493</v>
      </c>
      <c r="C57" s="25">
        <v>62.433500000000002</v>
      </c>
      <c r="D57" s="25">
        <v>-114.378</v>
      </c>
      <c r="E57" s="26" t="s">
        <v>216</v>
      </c>
      <c r="F57" s="26" t="s">
        <v>217</v>
      </c>
      <c r="G57" s="26" t="s">
        <v>6</v>
      </c>
      <c r="H57" s="26" t="s">
        <v>494</v>
      </c>
      <c r="I57" s="26" t="s">
        <v>219</v>
      </c>
      <c r="J57" s="26" t="s">
        <v>9</v>
      </c>
      <c r="K57" s="26" t="s">
        <v>449</v>
      </c>
      <c r="L57" s="26" t="s">
        <v>449</v>
      </c>
      <c r="M57" s="26" t="s">
        <v>583</v>
      </c>
      <c r="N57" s="26"/>
      <c r="O57" s="26" t="s">
        <v>583</v>
      </c>
      <c r="P57" s="26"/>
      <c r="Q57" s="27">
        <v>43738</v>
      </c>
      <c r="R57" s="26" t="s">
        <v>256</v>
      </c>
      <c r="S57" s="26" t="s">
        <v>496</v>
      </c>
      <c r="T57" s="24" t="s">
        <v>219</v>
      </c>
      <c r="U57" s="24" t="s">
        <v>13</v>
      </c>
      <c r="V57" s="24" t="s">
        <v>228</v>
      </c>
      <c r="W57" s="24" t="s">
        <v>229</v>
      </c>
      <c r="X57" s="24" t="s">
        <v>230</v>
      </c>
      <c r="Y57" s="24" t="s">
        <v>219</v>
      </c>
      <c r="Z57" s="24" t="s">
        <v>497</v>
      </c>
      <c r="AA57" s="24" t="s">
        <v>219</v>
      </c>
      <c r="AB57" s="24" t="s">
        <v>232</v>
      </c>
      <c r="AC57" s="24" t="s">
        <v>219</v>
      </c>
      <c r="AD57" s="26" t="s">
        <v>322</v>
      </c>
      <c r="AE57" s="1" t="s">
        <v>584</v>
      </c>
    </row>
    <row r="58" spans="1:31" ht="75" hidden="1" x14ac:dyDescent="0.25">
      <c r="A58" s="24" t="s">
        <v>585</v>
      </c>
      <c r="B58" s="24" t="s">
        <v>500</v>
      </c>
      <c r="C58" s="25">
        <v>-20.274428</v>
      </c>
      <c r="D58" s="25">
        <v>146.268947</v>
      </c>
      <c r="E58" s="26" t="s">
        <v>216</v>
      </c>
      <c r="F58" s="26" t="s">
        <v>217</v>
      </c>
      <c r="G58" s="26" t="s">
        <v>7</v>
      </c>
      <c r="H58" s="26" t="s">
        <v>427</v>
      </c>
      <c r="I58" s="26" t="s">
        <v>219</v>
      </c>
      <c r="J58" s="26" t="s">
        <v>9</v>
      </c>
      <c r="K58" s="26" t="s">
        <v>338</v>
      </c>
      <c r="L58" s="26" t="s">
        <v>338</v>
      </c>
      <c r="M58" s="26" t="s">
        <v>586</v>
      </c>
      <c r="N58" s="26"/>
      <c r="O58" s="26" t="s">
        <v>587</v>
      </c>
      <c r="P58" s="26" t="s">
        <v>588</v>
      </c>
      <c r="Q58" s="27">
        <v>43496</v>
      </c>
      <c r="R58" s="26" t="s">
        <v>504</v>
      </c>
      <c r="S58" s="26" t="s">
        <v>505</v>
      </c>
      <c r="T58" s="24" t="s">
        <v>229</v>
      </c>
      <c r="U58" s="24" t="s">
        <v>13</v>
      </c>
      <c r="V58" s="24" t="s">
        <v>506</v>
      </c>
      <c r="W58" s="24" t="s">
        <v>229</v>
      </c>
      <c r="X58" s="24" t="s">
        <v>230</v>
      </c>
      <c r="Y58" s="24" t="s">
        <v>219</v>
      </c>
      <c r="Z58" s="24" t="s">
        <v>507</v>
      </c>
      <c r="AA58" s="24" t="s">
        <v>219</v>
      </c>
      <c r="AB58" s="24" t="s">
        <v>232</v>
      </c>
      <c r="AC58" s="24" t="s">
        <v>219</v>
      </c>
      <c r="AD58" s="26" t="s">
        <v>508</v>
      </c>
      <c r="AE58" s="1" t="s">
        <v>509</v>
      </c>
    </row>
    <row r="59" spans="1:31" ht="75" hidden="1" x14ac:dyDescent="0.25">
      <c r="A59" s="24" t="s">
        <v>589</v>
      </c>
      <c r="B59" s="24" t="s">
        <v>500</v>
      </c>
      <c r="C59" s="25">
        <v>-20.306721</v>
      </c>
      <c r="D59" s="25">
        <v>146.271343</v>
      </c>
      <c r="E59" s="26" t="s">
        <v>216</v>
      </c>
      <c r="F59" s="26" t="s">
        <v>217</v>
      </c>
      <c r="G59" s="26" t="s">
        <v>7</v>
      </c>
      <c r="H59" s="26" t="s">
        <v>590</v>
      </c>
      <c r="I59" s="26" t="s">
        <v>219</v>
      </c>
      <c r="J59" s="26" t="s">
        <v>9</v>
      </c>
      <c r="K59" s="26" t="s">
        <v>591</v>
      </c>
      <c r="L59" s="26" t="s">
        <v>591</v>
      </c>
      <c r="M59" s="26" t="s">
        <v>592</v>
      </c>
      <c r="N59" s="26"/>
      <c r="O59" s="26" t="s">
        <v>587</v>
      </c>
      <c r="P59" s="26"/>
      <c r="Q59" s="27">
        <v>43496</v>
      </c>
      <c r="R59" s="26" t="s">
        <v>504</v>
      </c>
      <c r="S59" s="26" t="s">
        <v>505</v>
      </c>
      <c r="T59" s="24" t="s">
        <v>229</v>
      </c>
      <c r="U59" s="24" t="s">
        <v>13</v>
      </c>
      <c r="V59" s="24" t="s">
        <v>506</v>
      </c>
      <c r="W59" s="24" t="s">
        <v>229</v>
      </c>
      <c r="X59" s="24" t="s">
        <v>230</v>
      </c>
      <c r="Y59" s="24" t="s">
        <v>219</v>
      </c>
      <c r="Z59" s="24" t="s">
        <v>507</v>
      </c>
      <c r="AA59" s="24" t="s">
        <v>219</v>
      </c>
      <c r="AB59" s="24" t="s">
        <v>232</v>
      </c>
      <c r="AC59" s="24" t="s">
        <v>219</v>
      </c>
      <c r="AD59" s="26" t="s">
        <v>508</v>
      </c>
      <c r="AE59" s="1" t="s">
        <v>509</v>
      </c>
    </row>
    <row r="60" spans="1:31" ht="90" hidden="1" x14ac:dyDescent="0.25">
      <c r="A60" s="24" t="s">
        <v>593</v>
      </c>
      <c r="B60" s="24" t="s">
        <v>517</v>
      </c>
      <c r="C60" s="25">
        <v>39.235399999999998</v>
      </c>
      <c r="D60" s="25">
        <v>-106.2852</v>
      </c>
      <c r="E60" s="26" t="s">
        <v>216</v>
      </c>
      <c r="F60" s="26" t="s">
        <v>217</v>
      </c>
      <c r="G60" s="26" t="s">
        <v>7</v>
      </c>
      <c r="H60" s="26" t="s">
        <v>594</v>
      </c>
      <c r="I60" s="26" t="s">
        <v>219</v>
      </c>
      <c r="J60" s="26" t="s">
        <v>9</v>
      </c>
      <c r="K60" s="26" t="s">
        <v>519</v>
      </c>
      <c r="L60" s="26" t="s">
        <v>519</v>
      </c>
      <c r="M60" s="26" t="s">
        <v>595</v>
      </c>
      <c r="N60" s="26"/>
      <c r="O60" s="26" t="s">
        <v>595</v>
      </c>
      <c r="P60" s="26"/>
      <c r="Q60" s="27">
        <v>44833</v>
      </c>
      <c r="R60" s="26"/>
      <c r="S60" s="26" t="s">
        <v>521</v>
      </c>
      <c r="T60" s="24" t="s">
        <v>219</v>
      </c>
      <c r="U60" s="24" t="s">
        <v>301</v>
      </c>
      <c r="V60" s="24" t="s">
        <v>477</v>
      </c>
      <c r="W60" s="24" t="s">
        <v>229</v>
      </c>
      <c r="X60" s="24" t="s">
        <v>230</v>
      </c>
      <c r="Y60" s="24" t="s">
        <v>229</v>
      </c>
      <c r="Z60" s="24"/>
      <c r="AA60" s="24" t="s">
        <v>522</v>
      </c>
      <c r="AB60" s="24" t="s">
        <v>232</v>
      </c>
      <c r="AC60" s="24" t="s">
        <v>219</v>
      </c>
      <c r="AD60" s="26" t="s">
        <v>423</v>
      </c>
      <c r="AE60" s="1" t="s">
        <v>596</v>
      </c>
    </row>
    <row r="61" spans="1:31" ht="120" hidden="1" x14ac:dyDescent="0.25">
      <c r="A61" s="24" t="s">
        <v>597</v>
      </c>
      <c r="B61" s="24" t="s">
        <v>598</v>
      </c>
      <c r="C61" s="25">
        <v>39.238599999999998</v>
      </c>
      <c r="D61" s="25">
        <v>-106.28360000000001</v>
      </c>
      <c r="E61" s="26" t="s">
        <v>216</v>
      </c>
      <c r="F61" s="26" t="s">
        <v>217</v>
      </c>
      <c r="G61" s="26" t="s">
        <v>6</v>
      </c>
      <c r="H61" s="26" t="s">
        <v>335</v>
      </c>
      <c r="I61" s="26" t="s">
        <v>219</v>
      </c>
      <c r="J61" s="26" t="s">
        <v>9</v>
      </c>
      <c r="K61" s="26" t="s">
        <v>599</v>
      </c>
      <c r="L61" s="26" t="s">
        <v>599</v>
      </c>
      <c r="M61" s="26" t="s">
        <v>301</v>
      </c>
      <c r="N61" s="26" t="s">
        <v>301</v>
      </c>
      <c r="O61" s="26" t="s">
        <v>600</v>
      </c>
      <c r="P61" s="26"/>
      <c r="Q61" s="27"/>
      <c r="R61" s="26"/>
      <c r="S61" s="26" t="s">
        <v>521</v>
      </c>
      <c r="T61" s="24" t="s">
        <v>219</v>
      </c>
      <c r="U61" s="24" t="s">
        <v>301</v>
      </c>
      <c r="V61" s="24" t="s">
        <v>477</v>
      </c>
      <c r="W61" s="24" t="s">
        <v>229</v>
      </c>
      <c r="X61" s="24" t="s">
        <v>230</v>
      </c>
      <c r="Y61" s="24" t="s">
        <v>229</v>
      </c>
      <c r="Z61" s="24"/>
      <c r="AA61" s="24" t="s">
        <v>522</v>
      </c>
      <c r="AB61" s="24" t="s">
        <v>601</v>
      </c>
      <c r="AC61" s="24" t="s">
        <v>219</v>
      </c>
      <c r="AD61" s="26" t="s">
        <v>423</v>
      </c>
      <c r="AE61" s="1" t="s">
        <v>602</v>
      </c>
    </row>
    <row r="62" spans="1:31" ht="75" hidden="1" x14ac:dyDescent="0.25">
      <c r="A62" s="24" t="s">
        <v>603</v>
      </c>
      <c r="B62" s="24" t="s">
        <v>426</v>
      </c>
      <c r="C62" s="25">
        <v>-20.545190999999999</v>
      </c>
      <c r="D62" s="25">
        <v>130.31106600000001</v>
      </c>
      <c r="E62" s="26" t="s">
        <v>216</v>
      </c>
      <c r="F62" s="26" t="s">
        <v>217</v>
      </c>
      <c r="G62" s="26" t="s">
        <v>6</v>
      </c>
      <c r="H62" s="26" t="s">
        <v>604</v>
      </c>
      <c r="I62" s="26" t="s">
        <v>219</v>
      </c>
      <c r="J62" s="26" t="s">
        <v>9</v>
      </c>
      <c r="K62" s="26" t="s">
        <v>271</v>
      </c>
      <c r="L62" s="26" t="s">
        <v>271</v>
      </c>
      <c r="M62" s="26" t="s">
        <v>605</v>
      </c>
      <c r="N62" s="26" t="s">
        <v>302</v>
      </c>
      <c r="O62" s="26" t="s">
        <v>605</v>
      </c>
      <c r="P62" s="26" t="s">
        <v>302</v>
      </c>
      <c r="Q62" s="27">
        <v>45744</v>
      </c>
      <c r="R62" s="26" t="s">
        <v>445</v>
      </c>
      <c r="S62" s="26" t="s">
        <v>433</v>
      </c>
      <c r="T62" s="24" t="s">
        <v>229</v>
      </c>
      <c r="U62" s="24" t="s">
        <v>14</v>
      </c>
      <c r="V62" s="24" t="s">
        <v>228</v>
      </c>
      <c r="W62" s="24" t="s">
        <v>229</v>
      </c>
      <c r="X62" s="24" t="s">
        <v>230</v>
      </c>
      <c r="Y62" s="24" t="s">
        <v>219</v>
      </c>
      <c r="Z62" s="24" t="s">
        <v>264</v>
      </c>
      <c r="AA62" s="24" t="s">
        <v>219</v>
      </c>
      <c r="AB62" s="24" t="s">
        <v>232</v>
      </c>
      <c r="AC62" s="24" t="s">
        <v>219</v>
      </c>
      <c r="AD62" s="26" t="s">
        <v>434</v>
      </c>
      <c r="AE62" s="1" t="s">
        <v>606</v>
      </c>
    </row>
    <row r="63" spans="1:31" ht="30" hidden="1" x14ac:dyDescent="0.25">
      <c r="A63" s="24" t="s">
        <v>607</v>
      </c>
      <c r="B63" s="24" t="s">
        <v>426</v>
      </c>
      <c r="C63" s="25">
        <v>-20.550018999999999</v>
      </c>
      <c r="D63" s="25">
        <v>130.32310799999999</v>
      </c>
      <c r="E63" s="26" t="s">
        <v>216</v>
      </c>
      <c r="F63" s="26" t="s">
        <v>217</v>
      </c>
      <c r="G63" s="26" t="s">
        <v>5</v>
      </c>
      <c r="H63" s="26" t="s">
        <v>594</v>
      </c>
      <c r="I63" s="26" t="s">
        <v>219</v>
      </c>
      <c r="J63" s="26" t="s">
        <v>9</v>
      </c>
      <c r="K63" s="26" t="s">
        <v>271</v>
      </c>
      <c r="L63" s="26" t="s">
        <v>271</v>
      </c>
      <c r="M63" s="26" t="s">
        <v>608</v>
      </c>
      <c r="N63" s="26" t="s">
        <v>609</v>
      </c>
      <c r="O63" s="26" t="s">
        <v>610</v>
      </c>
      <c r="P63" s="26" t="s">
        <v>611</v>
      </c>
      <c r="Q63" s="27">
        <v>45078</v>
      </c>
      <c r="R63" s="26" t="s">
        <v>445</v>
      </c>
      <c r="S63" s="26" t="s">
        <v>433</v>
      </c>
      <c r="T63" s="24" t="s">
        <v>219</v>
      </c>
      <c r="U63" s="24" t="s">
        <v>15</v>
      </c>
      <c r="V63" s="24" t="s">
        <v>228</v>
      </c>
      <c r="W63" s="24" t="s">
        <v>229</v>
      </c>
      <c r="X63" s="24" t="s">
        <v>230</v>
      </c>
      <c r="Y63" s="24" t="s">
        <v>219</v>
      </c>
      <c r="Z63" s="24" t="s">
        <v>446</v>
      </c>
      <c r="AA63" s="24" t="s">
        <v>219</v>
      </c>
      <c r="AB63" s="24" t="s">
        <v>232</v>
      </c>
      <c r="AC63" s="24" t="s">
        <v>219</v>
      </c>
      <c r="AD63" s="26" t="s">
        <v>434</v>
      </c>
      <c r="AE63" s="1" t="s">
        <v>612</v>
      </c>
    </row>
    <row r="64" spans="1:31" hidden="1" x14ac:dyDescent="0.25">
      <c r="A64" s="24" t="s">
        <v>613</v>
      </c>
      <c r="B64" s="24" t="s">
        <v>426</v>
      </c>
      <c r="C64" s="25">
        <v>-20.533501000000001</v>
      </c>
      <c r="D64" s="25">
        <v>130.29433399999999</v>
      </c>
      <c r="E64" s="26" t="s">
        <v>216</v>
      </c>
      <c r="F64" s="26" t="s">
        <v>217</v>
      </c>
      <c r="G64" s="26" t="s">
        <v>6</v>
      </c>
      <c r="H64" s="26" t="s">
        <v>384</v>
      </c>
      <c r="I64" s="26" t="s">
        <v>219</v>
      </c>
      <c r="J64" s="26" t="s">
        <v>9</v>
      </c>
      <c r="K64" s="26" t="s">
        <v>271</v>
      </c>
      <c r="L64" s="26" t="s">
        <v>271</v>
      </c>
      <c r="M64" s="26" t="s">
        <v>614</v>
      </c>
      <c r="N64" s="26" t="s">
        <v>615</v>
      </c>
      <c r="O64" s="26" t="s">
        <v>614</v>
      </c>
      <c r="P64" s="26" t="s">
        <v>615</v>
      </c>
      <c r="Q64" s="27">
        <v>45078</v>
      </c>
      <c r="R64" s="26" t="s">
        <v>445</v>
      </c>
      <c r="S64" s="26" t="s">
        <v>433</v>
      </c>
      <c r="T64" s="24" t="s">
        <v>219</v>
      </c>
      <c r="U64" s="24" t="s">
        <v>14</v>
      </c>
      <c r="V64" s="24" t="s">
        <v>228</v>
      </c>
      <c r="W64" s="24" t="s">
        <v>229</v>
      </c>
      <c r="X64" s="24" t="s">
        <v>230</v>
      </c>
      <c r="Y64" s="24" t="s">
        <v>219</v>
      </c>
      <c r="Z64" s="24" t="s">
        <v>446</v>
      </c>
      <c r="AA64" s="24"/>
      <c r="AB64" s="24" t="s">
        <v>232</v>
      </c>
      <c r="AC64" s="24" t="s">
        <v>219</v>
      </c>
      <c r="AD64" s="26" t="s">
        <v>434</v>
      </c>
      <c r="AE64" s="1"/>
    </row>
    <row r="65" spans="1:31" ht="45" hidden="1" x14ac:dyDescent="0.25">
      <c r="A65" s="24" t="s">
        <v>616</v>
      </c>
      <c r="B65" s="24" t="s">
        <v>617</v>
      </c>
      <c r="C65" s="25">
        <v>37.231999999999999</v>
      </c>
      <c r="D65" s="25">
        <v>-105.3707</v>
      </c>
      <c r="E65" s="26" t="s">
        <v>216</v>
      </c>
      <c r="F65" s="26" t="s">
        <v>217</v>
      </c>
      <c r="G65" s="26" t="s">
        <v>6</v>
      </c>
      <c r="H65" s="26" t="s">
        <v>341</v>
      </c>
      <c r="I65" s="26" t="s">
        <v>219</v>
      </c>
      <c r="J65" s="26" t="s">
        <v>9</v>
      </c>
      <c r="K65" s="26" t="s">
        <v>618</v>
      </c>
      <c r="L65" s="26" t="s">
        <v>618</v>
      </c>
      <c r="M65" s="26" t="s">
        <v>619</v>
      </c>
      <c r="N65" s="26"/>
      <c r="O65" s="26" t="s">
        <v>620</v>
      </c>
      <c r="P65" s="26"/>
      <c r="Q65" s="27">
        <v>44725</v>
      </c>
      <c r="R65" s="26" t="s">
        <v>320</v>
      </c>
      <c r="S65" s="26" t="s">
        <v>621</v>
      </c>
      <c r="T65" s="24" t="s">
        <v>219</v>
      </c>
      <c r="U65" s="24" t="s">
        <v>13</v>
      </c>
      <c r="V65" s="24" t="s">
        <v>228</v>
      </c>
      <c r="W65" s="24" t="s">
        <v>229</v>
      </c>
      <c r="X65" s="24" t="s">
        <v>230</v>
      </c>
      <c r="Y65" s="24" t="s">
        <v>219</v>
      </c>
      <c r="Z65" s="24" t="s">
        <v>622</v>
      </c>
      <c r="AA65" s="24" t="s">
        <v>522</v>
      </c>
      <c r="AB65" s="24" t="s">
        <v>232</v>
      </c>
      <c r="AC65" s="24" t="s">
        <v>219</v>
      </c>
      <c r="AD65" s="26" t="s">
        <v>423</v>
      </c>
      <c r="AE65" s="1" t="s">
        <v>623</v>
      </c>
    </row>
    <row r="66" spans="1:31" hidden="1" x14ac:dyDescent="0.25">
      <c r="A66" s="24" t="s">
        <v>624</v>
      </c>
      <c r="B66" s="24" t="s">
        <v>426</v>
      </c>
      <c r="C66" s="25">
        <v>-20.550018999999999</v>
      </c>
      <c r="D66" s="25">
        <v>130.32310799999999</v>
      </c>
      <c r="E66" s="26" t="s">
        <v>216</v>
      </c>
      <c r="F66" s="26" t="s">
        <v>217</v>
      </c>
      <c r="G66" s="26" t="s">
        <v>5</v>
      </c>
      <c r="H66" s="26" t="s">
        <v>328</v>
      </c>
      <c r="I66" s="26" t="s">
        <v>219</v>
      </c>
      <c r="J66" s="26" t="s">
        <v>9</v>
      </c>
      <c r="K66" s="26" t="s">
        <v>271</v>
      </c>
      <c r="L66" s="26" t="s">
        <v>271</v>
      </c>
      <c r="M66" s="26" t="s">
        <v>472</v>
      </c>
      <c r="N66" s="26" t="s">
        <v>625</v>
      </c>
      <c r="O66" s="26" t="s">
        <v>626</v>
      </c>
      <c r="P66" s="26" t="s">
        <v>627</v>
      </c>
      <c r="Q66" s="27">
        <v>45078</v>
      </c>
      <c r="R66" s="26" t="s">
        <v>445</v>
      </c>
      <c r="S66" s="26" t="s">
        <v>433</v>
      </c>
      <c r="T66" s="24" t="s">
        <v>219</v>
      </c>
      <c r="U66" s="24" t="s">
        <v>14</v>
      </c>
      <c r="V66" s="24" t="s">
        <v>228</v>
      </c>
      <c r="W66" s="24" t="s">
        <v>229</v>
      </c>
      <c r="X66" s="24" t="s">
        <v>230</v>
      </c>
      <c r="Y66" s="24" t="s">
        <v>219</v>
      </c>
      <c r="Z66" s="24" t="s">
        <v>446</v>
      </c>
      <c r="AA66" s="24" t="s">
        <v>219</v>
      </c>
      <c r="AB66" s="24" t="s">
        <v>232</v>
      </c>
      <c r="AC66" s="24" t="s">
        <v>219</v>
      </c>
      <c r="AD66" s="26" t="s">
        <v>434</v>
      </c>
      <c r="AE66" s="1"/>
    </row>
    <row r="67" spans="1:31" hidden="1" x14ac:dyDescent="0.25">
      <c r="A67" s="24" t="s">
        <v>628</v>
      </c>
      <c r="B67" s="24" t="s">
        <v>426</v>
      </c>
      <c r="C67" s="25">
        <v>-20.533501000000001</v>
      </c>
      <c r="D67" s="25">
        <v>130.32310799999999</v>
      </c>
      <c r="E67" s="26" t="s">
        <v>216</v>
      </c>
      <c r="F67" s="26" t="s">
        <v>217</v>
      </c>
      <c r="G67" s="26" t="s">
        <v>5</v>
      </c>
      <c r="H67" s="26" t="s">
        <v>629</v>
      </c>
      <c r="I67" s="26" t="s">
        <v>219</v>
      </c>
      <c r="J67" s="26" t="s">
        <v>9</v>
      </c>
      <c r="K67" s="26" t="s">
        <v>451</v>
      </c>
      <c r="L67" s="26" t="s">
        <v>271</v>
      </c>
      <c r="M67" s="26" t="s">
        <v>630</v>
      </c>
      <c r="N67" s="26" t="s">
        <v>631</v>
      </c>
      <c r="O67" s="26" t="s">
        <v>632</v>
      </c>
      <c r="P67" s="26" t="s">
        <v>633</v>
      </c>
      <c r="Q67" s="27">
        <v>45078</v>
      </c>
      <c r="R67" s="26" t="s">
        <v>445</v>
      </c>
      <c r="S67" s="26" t="s">
        <v>433</v>
      </c>
      <c r="T67" s="24" t="s">
        <v>219</v>
      </c>
      <c r="U67" s="24" t="s">
        <v>14</v>
      </c>
      <c r="V67" s="24" t="s">
        <v>228</v>
      </c>
      <c r="W67" s="24" t="s">
        <v>229</v>
      </c>
      <c r="X67" s="24" t="s">
        <v>230</v>
      </c>
      <c r="Y67" s="24" t="s">
        <v>219</v>
      </c>
      <c r="Z67" s="24" t="s">
        <v>446</v>
      </c>
      <c r="AA67" s="24" t="s">
        <v>219</v>
      </c>
      <c r="AB67" s="24" t="s">
        <v>232</v>
      </c>
      <c r="AC67" s="24" t="s">
        <v>219</v>
      </c>
      <c r="AD67" s="26" t="s">
        <v>434</v>
      </c>
      <c r="AE67" s="1"/>
    </row>
    <row r="68" spans="1:31" ht="105" hidden="1" x14ac:dyDescent="0.25">
      <c r="A68" s="24" t="s">
        <v>634</v>
      </c>
      <c r="B68" s="24" t="s">
        <v>635</v>
      </c>
      <c r="C68" s="25">
        <v>-33.497557999999998</v>
      </c>
      <c r="D68" s="25">
        <v>149.005111</v>
      </c>
      <c r="E68" s="26" t="s">
        <v>216</v>
      </c>
      <c r="F68" s="26" t="s">
        <v>217</v>
      </c>
      <c r="G68" s="26" t="s">
        <v>6</v>
      </c>
      <c r="H68" s="26" t="s">
        <v>494</v>
      </c>
      <c r="I68" s="26" t="s">
        <v>229</v>
      </c>
      <c r="J68" s="26" t="s">
        <v>428</v>
      </c>
      <c r="K68" s="26" t="s">
        <v>636</v>
      </c>
      <c r="L68" s="26" t="s">
        <v>637</v>
      </c>
      <c r="M68" s="26" t="s">
        <v>638</v>
      </c>
      <c r="N68" s="26" t="s">
        <v>639</v>
      </c>
      <c r="O68" s="26" t="s">
        <v>638</v>
      </c>
      <c r="P68" s="26" t="s">
        <v>640</v>
      </c>
      <c r="Q68" s="27">
        <v>45627</v>
      </c>
      <c r="R68" s="26" t="s">
        <v>641</v>
      </c>
      <c r="S68" s="26" t="s">
        <v>642</v>
      </c>
      <c r="T68" s="24" t="s">
        <v>219</v>
      </c>
      <c r="U68" s="24" t="s">
        <v>15</v>
      </c>
      <c r="V68" s="24" t="s">
        <v>228</v>
      </c>
      <c r="W68" s="24" t="s">
        <v>219</v>
      </c>
      <c r="X68" s="24" t="s">
        <v>230</v>
      </c>
      <c r="Y68" s="24" t="s">
        <v>219</v>
      </c>
      <c r="Z68" s="24" t="s">
        <v>643</v>
      </c>
      <c r="AA68" s="24" t="s">
        <v>219</v>
      </c>
      <c r="AB68" s="24" t="s">
        <v>380</v>
      </c>
      <c r="AC68" s="24" t="s">
        <v>219</v>
      </c>
      <c r="AD68" s="26" t="s">
        <v>434</v>
      </c>
      <c r="AE68" s="1" t="s">
        <v>644</v>
      </c>
    </row>
    <row r="69" spans="1:31" ht="120" hidden="1" x14ac:dyDescent="0.25">
      <c r="A69" s="24" t="s">
        <v>645</v>
      </c>
      <c r="B69" s="24" t="s">
        <v>635</v>
      </c>
      <c r="C69" s="25">
        <v>-33.514530999999998</v>
      </c>
      <c r="D69" s="25">
        <v>148.999011</v>
      </c>
      <c r="E69" s="26" t="s">
        <v>216</v>
      </c>
      <c r="F69" s="26" t="s">
        <v>217</v>
      </c>
      <c r="G69" s="26" t="s">
        <v>6</v>
      </c>
      <c r="H69" s="26" t="s">
        <v>646</v>
      </c>
      <c r="I69" s="26" t="s">
        <v>229</v>
      </c>
      <c r="J69" s="26" t="s">
        <v>428</v>
      </c>
      <c r="K69" s="26" t="s">
        <v>647</v>
      </c>
      <c r="L69" s="26" t="s">
        <v>648</v>
      </c>
      <c r="M69" s="26" t="s">
        <v>649</v>
      </c>
      <c r="N69" s="26" t="s">
        <v>527</v>
      </c>
      <c r="O69" s="26" t="s">
        <v>650</v>
      </c>
      <c r="P69" s="26" t="s">
        <v>651</v>
      </c>
      <c r="Q69" s="27">
        <v>45627</v>
      </c>
      <c r="R69" s="26" t="s">
        <v>641</v>
      </c>
      <c r="S69" s="26" t="s">
        <v>642</v>
      </c>
      <c r="T69" s="24" t="s">
        <v>219</v>
      </c>
      <c r="U69" s="24" t="s">
        <v>15</v>
      </c>
      <c r="V69" s="24" t="s">
        <v>228</v>
      </c>
      <c r="W69" s="24" t="s">
        <v>219</v>
      </c>
      <c r="X69" s="24" t="s">
        <v>230</v>
      </c>
      <c r="Y69" s="24" t="s">
        <v>219</v>
      </c>
      <c r="Z69" s="24" t="s">
        <v>643</v>
      </c>
      <c r="AA69" s="24" t="s">
        <v>219</v>
      </c>
      <c r="AB69" s="24" t="s">
        <v>380</v>
      </c>
      <c r="AC69" s="24" t="s">
        <v>219</v>
      </c>
      <c r="AD69" s="26" t="s">
        <v>434</v>
      </c>
      <c r="AE69" s="1" t="s">
        <v>652</v>
      </c>
    </row>
    <row r="70" spans="1:31" hidden="1" x14ac:dyDescent="0.25">
      <c r="A70" s="24" t="s">
        <v>653</v>
      </c>
      <c r="B70" s="24" t="s">
        <v>635</v>
      </c>
      <c r="C70" s="25">
        <v>-33.456822000000003</v>
      </c>
      <c r="D70" s="25">
        <v>148.998178</v>
      </c>
      <c r="E70" s="26" t="s">
        <v>216</v>
      </c>
      <c r="F70" s="26" t="s">
        <v>217</v>
      </c>
      <c r="G70" s="26" t="s">
        <v>5</v>
      </c>
      <c r="H70" s="26" t="s">
        <v>654</v>
      </c>
      <c r="I70" s="26" t="s">
        <v>219</v>
      </c>
      <c r="J70" s="26" t="s">
        <v>127</v>
      </c>
      <c r="K70" s="26" t="s">
        <v>419</v>
      </c>
      <c r="L70" s="26" t="s">
        <v>419</v>
      </c>
      <c r="M70" s="26" t="s">
        <v>655</v>
      </c>
      <c r="N70" s="26" t="s">
        <v>656</v>
      </c>
      <c r="O70" s="26" t="s">
        <v>657</v>
      </c>
      <c r="P70" s="26" t="s">
        <v>658</v>
      </c>
      <c r="Q70" s="27">
        <v>45689</v>
      </c>
      <c r="R70" s="26" t="s">
        <v>659</v>
      </c>
      <c r="S70" s="26" t="s">
        <v>642</v>
      </c>
      <c r="T70" s="24" t="s">
        <v>219</v>
      </c>
      <c r="U70" s="24" t="s">
        <v>127</v>
      </c>
      <c r="V70" s="24" t="s">
        <v>127</v>
      </c>
      <c r="W70" s="24" t="s">
        <v>229</v>
      </c>
      <c r="X70" s="24" t="s">
        <v>230</v>
      </c>
      <c r="Y70" s="24" t="s">
        <v>127</v>
      </c>
      <c r="Z70" s="24"/>
      <c r="AA70" s="24" t="s">
        <v>229</v>
      </c>
      <c r="AB70" s="24" t="s">
        <v>380</v>
      </c>
      <c r="AC70" s="24" t="s">
        <v>219</v>
      </c>
      <c r="AD70" s="26" t="s">
        <v>434</v>
      </c>
      <c r="AE70" s="1"/>
    </row>
    <row r="71" spans="1:31" x14ac:dyDescent="0.25">
      <c r="A71" s="24" t="s">
        <v>660</v>
      </c>
      <c r="B71" s="24" t="s">
        <v>661</v>
      </c>
      <c r="C71" s="25">
        <v>57.746633000000003</v>
      </c>
      <c r="D71" s="25">
        <v>-129.73026400000001</v>
      </c>
      <c r="E71" s="26" t="s">
        <v>216</v>
      </c>
      <c r="F71" s="26" t="s">
        <v>217</v>
      </c>
      <c r="G71" s="26" t="s">
        <v>5</v>
      </c>
      <c r="H71" s="26" t="s">
        <v>662</v>
      </c>
      <c r="I71" s="26" t="s">
        <v>219</v>
      </c>
      <c r="J71" s="26" t="s">
        <v>11</v>
      </c>
      <c r="K71" s="26" t="s">
        <v>663</v>
      </c>
      <c r="L71" s="26" t="s">
        <v>664</v>
      </c>
      <c r="M71" s="26" t="s">
        <v>665</v>
      </c>
      <c r="N71" s="26" t="s">
        <v>666</v>
      </c>
      <c r="O71" s="26" t="s">
        <v>667</v>
      </c>
      <c r="P71" s="26" t="s">
        <v>668</v>
      </c>
      <c r="Q71" s="27">
        <v>45503</v>
      </c>
      <c r="R71" s="26" t="s">
        <v>669</v>
      </c>
      <c r="S71" s="26" t="s">
        <v>670</v>
      </c>
      <c r="T71" s="24" t="s">
        <v>219</v>
      </c>
      <c r="U71" s="24" t="s">
        <v>17</v>
      </c>
      <c r="V71" s="24" t="s">
        <v>228</v>
      </c>
      <c r="W71" s="24" t="s">
        <v>229</v>
      </c>
      <c r="X71" s="24" t="s">
        <v>230</v>
      </c>
      <c r="Y71" s="24" t="s">
        <v>219</v>
      </c>
      <c r="Z71" s="24" t="s">
        <v>671</v>
      </c>
      <c r="AA71" s="24" t="s">
        <v>219</v>
      </c>
      <c r="AB71" s="24" t="s">
        <v>232</v>
      </c>
      <c r="AC71" s="24" t="s">
        <v>219</v>
      </c>
      <c r="AD71" s="26" t="s">
        <v>672</v>
      </c>
      <c r="AE71" s="1"/>
    </row>
    <row r="72" spans="1:31" ht="90" hidden="1" x14ac:dyDescent="0.25">
      <c r="A72" s="24" t="s">
        <v>673</v>
      </c>
      <c r="B72" s="24" t="s">
        <v>351</v>
      </c>
      <c r="C72" s="25">
        <v>15.2302</v>
      </c>
      <c r="D72" s="25">
        <v>-91.699697999999998</v>
      </c>
      <c r="E72" s="26" t="s">
        <v>216</v>
      </c>
      <c r="F72" s="26" t="s">
        <v>217</v>
      </c>
      <c r="G72" s="26" t="s">
        <v>7</v>
      </c>
      <c r="H72" s="26" t="s">
        <v>352</v>
      </c>
      <c r="I72" s="26" t="s">
        <v>219</v>
      </c>
      <c r="J72" s="26" t="s">
        <v>127</v>
      </c>
      <c r="K72" s="26" t="s">
        <v>419</v>
      </c>
      <c r="L72" s="26" t="s">
        <v>127</v>
      </c>
      <c r="M72" s="26" t="s">
        <v>674</v>
      </c>
      <c r="N72" s="26" t="s">
        <v>675</v>
      </c>
      <c r="O72" s="26" t="s">
        <v>674</v>
      </c>
      <c r="P72" s="26"/>
      <c r="Q72" s="27">
        <v>44423</v>
      </c>
      <c r="R72" s="26" t="s">
        <v>676</v>
      </c>
      <c r="S72" s="26" t="s">
        <v>357</v>
      </c>
      <c r="T72" s="24" t="s">
        <v>229</v>
      </c>
      <c r="U72" s="24" t="s">
        <v>127</v>
      </c>
      <c r="V72" s="24" t="s">
        <v>127</v>
      </c>
      <c r="W72" s="24" t="s">
        <v>229</v>
      </c>
      <c r="X72" s="24" t="s">
        <v>230</v>
      </c>
      <c r="Y72" s="24" t="s">
        <v>127</v>
      </c>
      <c r="Z72" s="24"/>
      <c r="AA72" s="24" t="s">
        <v>219</v>
      </c>
      <c r="AB72" s="24" t="s">
        <v>232</v>
      </c>
      <c r="AC72" s="24" t="s">
        <v>219</v>
      </c>
      <c r="AD72" s="26" t="s">
        <v>359</v>
      </c>
      <c r="AE72" s="1" t="s">
        <v>677</v>
      </c>
    </row>
    <row r="73" spans="1:31" x14ac:dyDescent="0.25">
      <c r="A73" s="24" t="s">
        <v>678</v>
      </c>
      <c r="B73" s="24" t="s">
        <v>679</v>
      </c>
      <c r="C73" s="25">
        <v>56.468983000000001</v>
      </c>
      <c r="D73" s="25">
        <v>-130.178383</v>
      </c>
      <c r="E73" s="26" t="s">
        <v>216</v>
      </c>
      <c r="F73" s="26" t="s">
        <v>217</v>
      </c>
      <c r="G73" s="26" t="s">
        <v>5</v>
      </c>
      <c r="H73" s="26" t="s">
        <v>402</v>
      </c>
      <c r="I73" s="26" t="s">
        <v>219</v>
      </c>
      <c r="J73" s="26" t="s">
        <v>127</v>
      </c>
      <c r="K73" s="26" t="s">
        <v>419</v>
      </c>
      <c r="L73" s="26" t="s">
        <v>419</v>
      </c>
      <c r="M73" s="26" t="s">
        <v>680</v>
      </c>
      <c r="N73" s="26" t="s">
        <v>681</v>
      </c>
      <c r="O73" s="26" t="s">
        <v>682</v>
      </c>
      <c r="P73" s="26" t="s">
        <v>683</v>
      </c>
      <c r="Q73" s="27"/>
      <c r="R73" s="26"/>
      <c r="S73" s="26" t="s">
        <v>684</v>
      </c>
      <c r="T73" s="24" t="s">
        <v>219</v>
      </c>
      <c r="U73" s="24" t="s">
        <v>127</v>
      </c>
      <c r="V73" s="24" t="s">
        <v>127</v>
      </c>
      <c r="W73" s="24" t="s">
        <v>229</v>
      </c>
      <c r="X73" s="24" t="s">
        <v>230</v>
      </c>
      <c r="Y73" s="24" t="s">
        <v>229</v>
      </c>
      <c r="Z73" s="24"/>
      <c r="AA73" s="24" t="s">
        <v>229</v>
      </c>
      <c r="AB73" s="24" t="s">
        <v>232</v>
      </c>
      <c r="AC73" s="24" t="s">
        <v>219</v>
      </c>
      <c r="AD73" s="26" t="s">
        <v>672</v>
      </c>
      <c r="AE73" s="1"/>
    </row>
    <row r="74" spans="1:31" ht="150" hidden="1" x14ac:dyDescent="0.25">
      <c r="A74" s="24" t="s">
        <v>685</v>
      </c>
      <c r="B74" s="24" t="s">
        <v>426</v>
      </c>
      <c r="C74" s="25">
        <v>-20.545190999999999</v>
      </c>
      <c r="D74" s="25">
        <v>130.31106600000001</v>
      </c>
      <c r="E74" s="26" t="s">
        <v>216</v>
      </c>
      <c r="F74" s="26" t="s">
        <v>217</v>
      </c>
      <c r="G74" s="26" t="s">
        <v>6</v>
      </c>
      <c r="H74" s="26" t="s">
        <v>604</v>
      </c>
      <c r="I74" s="26" t="s">
        <v>219</v>
      </c>
      <c r="J74" s="26" t="s">
        <v>9</v>
      </c>
      <c r="K74" s="26" t="s">
        <v>271</v>
      </c>
      <c r="L74" s="26" t="s">
        <v>271</v>
      </c>
      <c r="M74" s="26" t="s">
        <v>605</v>
      </c>
      <c r="N74" s="26" t="s">
        <v>686</v>
      </c>
      <c r="O74" s="26" t="s">
        <v>605</v>
      </c>
      <c r="P74" s="26" t="s">
        <v>687</v>
      </c>
      <c r="Q74" s="27">
        <v>45744</v>
      </c>
      <c r="R74" s="26" t="s">
        <v>445</v>
      </c>
      <c r="S74" s="26" t="s">
        <v>433</v>
      </c>
      <c r="T74" s="24" t="s">
        <v>229</v>
      </c>
      <c r="U74" s="24" t="s">
        <v>15</v>
      </c>
      <c r="V74" s="24" t="s">
        <v>228</v>
      </c>
      <c r="W74" s="24" t="s">
        <v>229</v>
      </c>
      <c r="X74" s="24" t="s">
        <v>230</v>
      </c>
      <c r="Y74" s="24" t="s">
        <v>219</v>
      </c>
      <c r="Z74" s="24" t="s">
        <v>688</v>
      </c>
      <c r="AA74" s="24" t="s">
        <v>219</v>
      </c>
      <c r="AB74" s="24" t="s">
        <v>232</v>
      </c>
      <c r="AC74" s="24" t="s">
        <v>219</v>
      </c>
      <c r="AD74" s="26" t="s">
        <v>434</v>
      </c>
      <c r="AE74" s="1" t="s">
        <v>689</v>
      </c>
    </row>
    <row r="75" spans="1:31" ht="45" x14ac:dyDescent="0.25">
      <c r="A75" s="24" t="s">
        <v>690</v>
      </c>
      <c r="B75" s="24" t="s">
        <v>248</v>
      </c>
      <c r="C75" s="25">
        <v>40.783332999999999</v>
      </c>
      <c r="D75" s="25">
        <v>-116.200278</v>
      </c>
      <c r="E75" s="26" t="s">
        <v>249</v>
      </c>
      <c r="F75" s="26" t="s">
        <v>250</v>
      </c>
      <c r="G75" s="26" t="s">
        <v>5</v>
      </c>
      <c r="H75" s="26" t="s">
        <v>691</v>
      </c>
      <c r="I75" s="26" t="s">
        <v>301</v>
      </c>
      <c r="J75" s="26" t="s">
        <v>127</v>
      </c>
      <c r="K75" s="26" t="s">
        <v>290</v>
      </c>
      <c r="L75" s="26" t="s">
        <v>290</v>
      </c>
      <c r="M75" s="26" t="s">
        <v>278</v>
      </c>
      <c r="N75" s="26" t="s">
        <v>692</v>
      </c>
      <c r="O75" s="26" t="s">
        <v>253</v>
      </c>
      <c r="P75" s="26" t="s">
        <v>693</v>
      </c>
      <c r="Q75" s="27"/>
      <c r="R75" s="26"/>
      <c r="S75" s="26"/>
      <c r="T75" s="24" t="s">
        <v>219</v>
      </c>
      <c r="U75" s="24" t="s">
        <v>14</v>
      </c>
      <c r="V75" s="24" t="s">
        <v>228</v>
      </c>
      <c r="W75" s="24" t="s">
        <v>229</v>
      </c>
      <c r="X75" s="24" t="s">
        <v>326</v>
      </c>
      <c r="Y75" s="24" t="s">
        <v>229</v>
      </c>
      <c r="Z75" s="24"/>
      <c r="AA75" s="24" t="s">
        <v>229</v>
      </c>
      <c r="AB75" s="24" t="s">
        <v>601</v>
      </c>
      <c r="AC75" s="24" t="s">
        <v>229</v>
      </c>
      <c r="AD75" s="26" t="s">
        <v>258</v>
      </c>
      <c r="AE75" s="1" t="s">
        <v>694</v>
      </c>
    </row>
    <row r="76" spans="1:31" ht="45" hidden="1" x14ac:dyDescent="0.25">
      <c r="A76" s="24" t="s">
        <v>695</v>
      </c>
      <c r="B76" s="24" t="s">
        <v>248</v>
      </c>
      <c r="C76" s="25">
        <v>41.007314999999998</v>
      </c>
      <c r="D76" s="25">
        <v>-116.432022</v>
      </c>
      <c r="E76" s="26" t="s">
        <v>249</v>
      </c>
      <c r="F76" s="26" t="s">
        <v>250</v>
      </c>
      <c r="G76" s="26" t="s">
        <v>7</v>
      </c>
      <c r="H76" s="26" t="s">
        <v>261</v>
      </c>
      <c r="I76" s="26" t="s">
        <v>301</v>
      </c>
      <c r="J76" s="26" t="s">
        <v>10</v>
      </c>
      <c r="K76" s="26" t="s">
        <v>696</v>
      </c>
      <c r="L76" s="26" t="s">
        <v>696</v>
      </c>
      <c r="M76" s="26" t="s">
        <v>278</v>
      </c>
      <c r="N76" s="26" t="s">
        <v>697</v>
      </c>
      <c r="O76" s="26" t="s">
        <v>278</v>
      </c>
      <c r="P76" s="26" t="s">
        <v>697</v>
      </c>
      <c r="Q76" s="27"/>
      <c r="R76" s="26"/>
      <c r="S76" s="26"/>
      <c r="T76" s="24" t="s">
        <v>229</v>
      </c>
      <c r="U76" s="24" t="s">
        <v>14</v>
      </c>
      <c r="V76" s="24" t="s">
        <v>228</v>
      </c>
      <c r="W76" s="24" t="s">
        <v>229</v>
      </c>
      <c r="X76" s="24" t="s">
        <v>326</v>
      </c>
      <c r="Y76" s="24" t="s">
        <v>229</v>
      </c>
      <c r="Z76" s="24"/>
      <c r="AA76" s="24" t="s">
        <v>229</v>
      </c>
      <c r="AB76" s="24" t="s">
        <v>380</v>
      </c>
      <c r="AC76" s="24" t="s">
        <v>229</v>
      </c>
      <c r="AD76" s="26" t="s">
        <v>434</v>
      </c>
      <c r="AE76" s="1" t="s">
        <v>698</v>
      </c>
    </row>
    <row r="77" spans="1:31" ht="45" hidden="1" x14ac:dyDescent="0.25">
      <c r="A77" s="24" t="s">
        <v>699</v>
      </c>
      <c r="B77" s="24" t="s">
        <v>511</v>
      </c>
      <c r="C77" s="25">
        <v>40.495761999999999</v>
      </c>
      <c r="D77" s="25">
        <v>-117.14279399999999</v>
      </c>
      <c r="E77" s="26" t="s">
        <v>249</v>
      </c>
      <c r="F77" s="26" t="s">
        <v>250</v>
      </c>
      <c r="G77" s="26" t="s">
        <v>7</v>
      </c>
      <c r="H77" s="26" t="s">
        <v>700</v>
      </c>
      <c r="I77" s="26" t="s">
        <v>301</v>
      </c>
      <c r="J77" s="26" t="s">
        <v>9</v>
      </c>
      <c r="K77" s="26" t="s">
        <v>338</v>
      </c>
      <c r="L77" s="26" t="s">
        <v>338</v>
      </c>
      <c r="M77" s="26" t="s">
        <v>253</v>
      </c>
      <c r="N77" s="26" t="s">
        <v>701</v>
      </c>
      <c r="O77" s="26" t="s">
        <v>253</v>
      </c>
      <c r="P77" s="26" t="s">
        <v>701</v>
      </c>
      <c r="Q77" s="27"/>
      <c r="R77" s="26"/>
      <c r="S77" s="26" t="s">
        <v>264</v>
      </c>
      <c r="T77" s="24" t="s">
        <v>229</v>
      </c>
      <c r="U77" s="24" t="s">
        <v>14</v>
      </c>
      <c r="V77" s="24" t="s">
        <v>228</v>
      </c>
      <c r="W77" s="24" t="s">
        <v>229</v>
      </c>
      <c r="X77" s="24" t="s">
        <v>230</v>
      </c>
      <c r="Y77" s="24" t="s">
        <v>219</v>
      </c>
      <c r="Z77" s="24"/>
      <c r="AA77" s="24" t="s">
        <v>229</v>
      </c>
      <c r="AB77" s="24" t="s">
        <v>232</v>
      </c>
      <c r="AC77" s="24" t="s">
        <v>229</v>
      </c>
      <c r="AD77" s="26" t="s">
        <v>434</v>
      </c>
      <c r="AE77" s="1" t="s">
        <v>702</v>
      </c>
    </row>
    <row r="78" spans="1:31" hidden="1" x14ac:dyDescent="0.25">
      <c r="A78" s="24" t="s">
        <v>703</v>
      </c>
      <c r="B78" s="24" t="s">
        <v>704</v>
      </c>
      <c r="C78" s="25">
        <v>7.244084</v>
      </c>
      <c r="D78" s="25">
        <v>-2.357132</v>
      </c>
      <c r="E78" s="26" t="s">
        <v>216</v>
      </c>
      <c r="F78" s="26" t="s">
        <v>217</v>
      </c>
      <c r="G78" s="26" t="s">
        <v>5</v>
      </c>
      <c r="H78" s="26" t="s">
        <v>705</v>
      </c>
      <c r="I78" s="26" t="s">
        <v>219</v>
      </c>
      <c r="J78" s="26" t="s">
        <v>10</v>
      </c>
      <c r="K78" s="26"/>
      <c r="L78" s="26" t="s">
        <v>706</v>
      </c>
      <c r="M78" s="26" t="s">
        <v>707</v>
      </c>
      <c r="N78" s="26" t="s">
        <v>708</v>
      </c>
      <c r="O78" s="26" t="s">
        <v>709</v>
      </c>
      <c r="P78" s="26" t="s">
        <v>706</v>
      </c>
      <c r="Q78" s="27"/>
      <c r="R78" s="26"/>
      <c r="S78" s="26" t="s">
        <v>710</v>
      </c>
      <c r="T78" s="24" t="s">
        <v>219</v>
      </c>
      <c r="U78" s="24" t="s">
        <v>17</v>
      </c>
      <c r="V78" s="24" t="s">
        <v>228</v>
      </c>
      <c r="W78" s="24" t="s">
        <v>229</v>
      </c>
      <c r="X78" s="24" t="s">
        <v>230</v>
      </c>
      <c r="Y78" s="24" t="s">
        <v>219</v>
      </c>
      <c r="Z78" s="24" t="s">
        <v>711</v>
      </c>
      <c r="AA78" s="24" t="s">
        <v>219</v>
      </c>
      <c r="AB78" s="24" t="s">
        <v>232</v>
      </c>
      <c r="AC78" s="24" t="s">
        <v>219</v>
      </c>
      <c r="AD78" s="26" t="s">
        <v>246</v>
      </c>
      <c r="AE78" s="1"/>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4A6D-15CF-4633-B65F-84E98B9D9D42}">
  <dimension ref="A1:L80"/>
  <sheetViews>
    <sheetView zoomScale="70" zoomScaleNormal="70" workbookViewId="0">
      <pane xSplit="2" ySplit="4" topLeftCell="C5" activePane="bottomRight" state="frozen"/>
      <selection pane="topRight" activeCell="C1" sqref="C1"/>
      <selection pane="bottomLeft" activeCell="A5" sqref="A5"/>
      <selection pane="bottomRight" activeCell="N35" sqref="N35"/>
    </sheetView>
  </sheetViews>
  <sheetFormatPr defaultColWidth="15.7109375" defaultRowHeight="15" x14ac:dyDescent="0.25"/>
  <cols>
    <col min="1" max="1" width="60" style="4" bestFit="1" customWidth="1"/>
    <col min="2" max="2" width="52.140625" style="4" bestFit="1" customWidth="1"/>
    <col min="3" max="4" width="15.7109375" style="28"/>
    <col min="5" max="5" width="29.85546875" style="4" bestFit="1" customWidth="1"/>
    <col min="6" max="6" width="17.42578125" style="4" bestFit="1" customWidth="1"/>
    <col min="7" max="10" width="15.7109375" style="4"/>
    <col min="12" max="12" width="20.28515625" style="4" customWidth="1"/>
    <col min="13" max="13" width="15.7109375" style="4" customWidth="1"/>
    <col min="14" max="14" width="45.7109375" style="4" customWidth="1"/>
    <col min="15" max="16384" width="15.7109375" style="4"/>
  </cols>
  <sheetData>
    <row r="1" spans="1:12" s="1" customFormat="1" ht="60" x14ac:dyDescent="0.25">
      <c r="A1" s="1" t="s">
        <v>197</v>
      </c>
      <c r="B1" s="1" t="s">
        <v>198</v>
      </c>
      <c r="C1" s="2" t="s">
        <v>199</v>
      </c>
      <c r="D1" s="2" t="s">
        <v>200</v>
      </c>
      <c r="E1" s="3" t="s">
        <v>53</v>
      </c>
      <c r="F1" s="3" t="s">
        <v>61</v>
      </c>
      <c r="G1" s="3" t="s">
        <v>82</v>
      </c>
      <c r="H1" s="3" t="s">
        <v>108</v>
      </c>
      <c r="I1" s="3" t="s">
        <v>205</v>
      </c>
      <c r="J1" s="3" t="s">
        <v>143</v>
      </c>
      <c r="K1" s="3" t="s">
        <v>206</v>
      </c>
      <c r="L1" s="3" t="s">
        <v>165</v>
      </c>
    </row>
    <row r="2" spans="1:12" s="10" customFormat="1" ht="90" x14ac:dyDescent="0.25">
      <c r="A2" s="9" t="s">
        <v>712</v>
      </c>
      <c r="B2" s="9" t="s">
        <v>713</v>
      </c>
      <c r="C2" s="9" t="s">
        <v>713</v>
      </c>
      <c r="D2" s="9" t="s">
        <v>713</v>
      </c>
      <c r="E2" s="9" t="s">
        <v>714</v>
      </c>
      <c r="F2" s="9" t="s">
        <v>715</v>
      </c>
      <c r="G2" s="9" t="s">
        <v>716</v>
      </c>
      <c r="H2" s="9" t="s">
        <v>717</v>
      </c>
      <c r="I2" s="9" t="s">
        <v>718</v>
      </c>
      <c r="J2" s="9" t="s">
        <v>719</v>
      </c>
      <c r="K2" s="9" t="s">
        <v>720</v>
      </c>
      <c r="L2" s="9" t="s">
        <v>721</v>
      </c>
    </row>
    <row r="3" spans="1:12" s="5" customFormat="1" ht="45" customHeight="1" x14ac:dyDescent="0.25">
      <c r="A3" s="6" t="s">
        <v>722</v>
      </c>
      <c r="B3" s="6" t="s">
        <v>723</v>
      </c>
      <c r="C3" s="7"/>
      <c r="D3" s="7"/>
      <c r="E3" s="8" t="s">
        <v>724</v>
      </c>
      <c r="F3" s="8" t="s">
        <v>725</v>
      </c>
      <c r="G3" s="8" t="s">
        <v>726</v>
      </c>
      <c r="H3" s="8" t="s">
        <v>727</v>
      </c>
      <c r="I3" s="8" t="s">
        <v>728</v>
      </c>
      <c r="J3" s="8" t="s">
        <v>729</v>
      </c>
      <c r="K3" s="8" t="s">
        <v>730</v>
      </c>
      <c r="L3" s="8" t="s">
        <v>731</v>
      </c>
    </row>
    <row r="4" spans="1:12" s="5" customFormat="1" ht="45" customHeight="1" x14ac:dyDescent="0.25">
      <c r="A4" s="6"/>
      <c r="B4" s="6"/>
      <c r="C4" s="7"/>
      <c r="D4" s="7"/>
      <c r="E4" s="8" t="s">
        <v>210</v>
      </c>
      <c r="F4" s="8" t="s">
        <v>211</v>
      </c>
      <c r="G4" s="8" t="s">
        <v>83</v>
      </c>
      <c r="H4" s="8" t="s">
        <v>109</v>
      </c>
      <c r="I4" s="8" t="s">
        <v>99</v>
      </c>
      <c r="J4" s="8" t="s">
        <v>213</v>
      </c>
      <c r="K4" s="8" t="s">
        <v>114</v>
      </c>
      <c r="L4" s="8" t="s">
        <v>177</v>
      </c>
    </row>
    <row r="5" spans="1:12" x14ac:dyDescent="0.25">
      <c r="A5" s="24" t="s">
        <v>214</v>
      </c>
      <c r="B5" s="24" t="s">
        <v>215</v>
      </c>
      <c r="C5" s="25">
        <v>24.621200000000002</v>
      </c>
      <c r="D5" s="25">
        <v>-101.73</v>
      </c>
      <c r="E5" s="26" t="s">
        <v>216</v>
      </c>
      <c r="F5" s="26" t="s">
        <v>5</v>
      </c>
      <c r="G5" s="26" t="s">
        <v>11</v>
      </c>
      <c r="H5" s="26" t="s">
        <v>225</v>
      </c>
      <c r="I5" s="26" t="s">
        <v>223</v>
      </c>
      <c r="J5" s="26" t="s">
        <v>17</v>
      </c>
      <c r="K5" s="27">
        <v>45215</v>
      </c>
      <c r="L5" s="24" t="s">
        <v>219</v>
      </c>
    </row>
    <row r="6" spans="1:12" x14ac:dyDescent="0.25">
      <c r="A6" s="24" t="s">
        <v>234</v>
      </c>
      <c r="B6" s="24" t="s">
        <v>235</v>
      </c>
      <c r="C6" s="25">
        <v>7.0343090000000004</v>
      </c>
      <c r="D6" s="25">
        <v>-2.374835</v>
      </c>
      <c r="E6" s="26" t="s">
        <v>216</v>
      </c>
      <c r="F6" s="26" t="s">
        <v>5</v>
      </c>
      <c r="G6" s="26" t="s">
        <v>10</v>
      </c>
      <c r="H6" s="26" t="s">
        <v>242</v>
      </c>
      <c r="I6" s="26" t="s">
        <v>240</v>
      </c>
      <c r="J6" s="26" t="s">
        <v>17</v>
      </c>
      <c r="K6" s="27">
        <v>44996</v>
      </c>
      <c r="L6" s="24" t="s">
        <v>219</v>
      </c>
    </row>
    <row r="7" spans="1:12" x14ac:dyDescent="0.25">
      <c r="A7" s="24" t="s">
        <v>247</v>
      </c>
      <c r="B7" s="24" t="s">
        <v>248</v>
      </c>
      <c r="C7" s="25">
        <v>40.783332999999999</v>
      </c>
      <c r="D7" s="25">
        <v>-116.200278</v>
      </c>
      <c r="E7" s="26" t="s">
        <v>249</v>
      </c>
      <c r="F7" s="26" t="s">
        <v>7</v>
      </c>
      <c r="G7" s="26" t="s">
        <v>10</v>
      </c>
      <c r="H7" s="26" t="s">
        <v>255</v>
      </c>
      <c r="I7" s="26" t="s">
        <v>254</v>
      </c>
      <c r="J7" s="26" t="s">
        <v>14</v>
      </c>
      <c r="K7" s="27">
        <v>44820</v>
      </c>
      <c r="L7" s="24"/>
    </row>
    <row r="8" spans="1:12" x14ac:dyDescent="0.25">
      <c r="A8" s="24" t="s">
        <v>260</v>
      </c>
      <c r="B8" s="24" t="s">
        <v>248</v>
      </c>
      <c r="C8" s="25">
        <v>40.595556000000002</v>
      </c>
      <c r="D8" s="25">
        <v>-116.01443999999999</v>
      </c>
      <c r="E8" s="26" t="s">
        <v>249</v>
      </c>
      <c r="F8" s="26" t="s">
        <v>7</v>
      </c>
      <c r="G8" s="26" t="s">
        <v>9</v>
      </c>
      <c r="H8" s="26" t="s">
        <v>263</v>
      </c>
      <c r="I8" s="26" t="s">
        <v>263</v>
      </c>
      <c r="J8" s="26" t="s">
        <v>15</v>
      </c>
      <c r="K8" s="27">
        <v>43555</v>
      </c>
      <c r="L8" s="24" t="s">
        <v>219</v>
      </c>
    </row>
    <row r="9" spans="1:12" x14ac:dyDescent="0.25">
      <c r="A9" s="24" t="s">
        <v>267</v>
      </c>
      <c r="B9" s="24" t="s">
        <v>248</v>
      </c>
      <c r="C9" s="25">
        <v>40.947221999999996</v>
      </c>
      <c r="D9" s="25">
        <v>-116.342778</v>
      </c>
      <c r="E9" s="26" t="s">
        <v>249</v>
      </c>
      <c r="F9" s="26" t="s">
        <v>7</v>
      </c>
      <c r="G9" s="26" t="s">
        <v>10</v>
      </c>
      <c r="H9" s="26" t="s">
        <v>271</v>
      </c>
      <c r="I9" s="26" t="s">
        <v>270</v>
      </c>
      <c r="J9" s="26" t="s">
        <v>14</v>
      </c>
      <c r="K9" s="27">
        <v>43555</v>
      </c>
      <c r="L9" s="24" t="s">
        <v>219</v>
      </c>
    </row>
    <row r="10" spans="1:12" x14ac:dyDescent="0.25">
      <c r="A10" s="24" t="s">
        <v>274</v>
      </c>
      <c r="B10" s="24" t="s">
        <v>248</v>
      </c>
      <c r="C10" s="25">
        <v>40.753056000000001</v>
      </c>
      <c r="D10" s="25">
        <v>-116.200278</v>
      </c>
      <c r="E10" s="26" t="s">
        <v>249</v>
      </c>
      <c r="F10" s="26" t="s">
        <v>5</v>
      </c>
      <c r="G10" s="26" t="s">
        <v>10</v>
      </c>
      <c r="H10" s="26" t="s">
        <v>279</v>
      </c>
      <c r="I10" s="26" t="s">
        <v>220</v>
      </c>
      <c r="J10" s="26" t="s">
        <v>16</v>
      </c>
      <c r="K10" s="27">
        <v>45717</v>
      </c>
      <c r="L10" s="24" t="s">
        <v>219</v>
      </c>
    </row>
    <row r="11" spans="1:12" x14ac:dyDescent="0.25">
      <c r="A11" s="24" t="s">
        <v>281</v>
      </c>
      <c r="B11" s="24" t="s">
        <v>248</v>
      </c>
      <c r="C11" s="25">
        <v>40.746389000000001</v>
      </c>
      <c r="D11" s="25">
        <v>-116.173889</v>
      </c>
      <c r="E11" s="26" t="s">
        <v>249</v>
      </c>
      <c r="F11" s="26" t="s">
        <v>5</v>
      </c>
      <c r="G11" s="26" t="s">
        <v>10</v>
      </c>
      <c r="H11" s="26" t="s">
        <v>285</v>
      </c>
      <c r="I11" s="26" t="s">
        <v>284</v>
      </c>
      <c r="J11" s="26" t="s">
        <v>16</v>
      </c>
      <c r="K11" s="27">
        <v>45717</v>
      </c>
      <c r="L11" s="24" t="s">
        <v>219</v>
      </c>
    </row>
    <row r="12" spans="1:12" x14ac:dyDescent="0.25">
      <c r="A12" s="24" t="s">
        <v>287</v>
      </c>
      <c r="B12" s="24" t="s">
        <v>248</v>
      </c>
      <c r="C12" s="25">
        <v>40.747500000000002</v>
      </c>
      <c r="D12" s="25">
        <v>-116.215278</v>
      </c>
      <c r="E12" s="26" t="s">
        <v>249</v>
      </c>
      <c r="F12" s="26" t="s">
        <v>5</v>
      </c>
      <c r="G12" s="26" t="s">
        <v>10</v>
      </c>
      <c r="H12" s="26" t="s">
        <v>290</v>
      </c>
      <c r="I12" s="26" t="s">
        <v>289</v>
      </c>
      <c r="J12" s="26" t="s">
        <v>16</v>
      </c>
      <c r="K12" s="27">
        <v>45717</v>
      </c>
      <c r="L12" s="24" t="s">
        <v>219</v>
      </c>
    </row>
    <row r="13" spans="1:12" x14ac:dyDescent="0.25">
      <c r="A13" s="24" t="s">
        <v>292</v>
      </c>
      <c r="B13" s="24" t="s">
        <v>293</v>
      </c>
      <c r="C13" s="25">
        <v>40.266030999999998</v>
      </c>
      <c r="D13" s="25">
        <v>-116.686047</v>
      </c>
      <c r="E13" s="26" t="s">
        <v>249</v>
      </c>
      <c r="F13" s="26" t="s">
        <v>5</v>
      </c>
      <c r="G13" s="26" t="s">
        <v>10</v>
      </c>
      <c r="H13" s="26" t="s">
        <v>296</v>
      </c>
      <c r="I13" s="26" t="s">
        <v>238</v>
      </c>
      <c r="J13" s="26" t="s">
        <v>15</v>
      </c>
      <c r="K13" s="27">
        <v>45261</v>
      </c>
      <c r="L13" s="24" t="s">
        <v>219</v>
      </c>
    </row>
    <row r="14" spans="1:12" x14ac:dyDescent="0.25">
      <c r="A14" s="24" t="s">
        <v>299</v>
      </c>
      <c r="B14" s="24" t="s">
        <v>293</v>
      </c>
      <c r="C14" s="25">
        <v>40.203921000000001</v>
      </c>
      <c r="D14" s="25">
        <v>-116.62253</v>
      </c>
      <c r="E14" s="26" t="s">
        <v>249</v>
      </c>
      <c r="F14" s="26" t="s">
        <v>7</v>
      </c>
      <c r="G14" s="26" t="s">
        <v>10</v>
      </c>
      <c r="H14" s="26"/>
      <c r="I14" s="26"/>
      <c r="J14" s="26" t="s">
        <v>14</v>
      </c>
      <c r="K14" s="27">
        <v>44286</v>
      </c>
      <c r="L14" s="24"/>
    </row>
    <row r="15" spans="1:12" x14ac:dyDescent="0.25">
      <c r="A15" s="24" t="s">
        <v>305</v>
      </c>
      <c r="B15" s="24" t="s">
        <v>293</v>
      </c>
      <c r="C15" s="25">
        <v>40.208789000000003</v>
      </c>
      <c r="D15" s="25">
        <v>-116.624296</v>
      </c>
      <c r="E15" s="26" t="s">
        <v>249</v>
      </c>
      <c r="F15" s="26" t="s">
        <v>7</v>
      </c>
      <c r="G15" s="26" t="s">
        <v>10</v>
      </c>
      <c r="H15" s="26"/>
      <c r="I15" s="26"/>
      <c r="J15" s="26" t="s">
        <v>14</v>
      </c>
      <c r="K15" s="27">
        <v>44286</v>
      </c>
      <c r="L15" s="24"/>
    </row>
    <row r="16" spans="1:12" x14ac:dyDescent="0.25">
      <c r="A16" s="24" t="s">
        <v>309</v>
      </c>
      <c r="B16" s="24" t="s">
        <v>293</v>
      </c>
      <c r="C16" s="25">
        <v>40.213596000000003</v>
      </c>
      <c r="D16" s="25">
        <v>-116.617825</v>
      </c>
      <c r="E16" s="26" t="s">
        <v>249</v>
      </c>
      <c r="F16" s="26" t="s">
        <v>7</v>
      </c>
      <c r="G16" s="26" t="s">
        <v>10</v>
      </c>
      <c r="H16" s="26" t="s">
        <v>263</v>
      </c>
      <c r="I16" s="26" t="s">
        <v>312</v>
      </c>
      <c r="J16" s="26" t="s">
        <v>15</v>
      </c>
      <c r="K16" s="27">
        <v>45261</v>
      </c>
      <c r="L16" s="24" t="s">
        <v>219</v>
      </c>
    </row>
    <row r="17" spans="1:12" x14ac:dyDescent="0.25">
      <c r="A17" s="24" t="s">
        <v>314</v>
      </c>
      <c r="B17" s="24" t="s">
        <v>315</v>
      </c>
      <c r="C17" s="25">
        <v>48.716900000000003</v>
      </c>
      <c r="D17" s="25">
        <v>-85.923900000000003</v>
      </c>
      <c r="E17" s="26" t="s">
        <v>216</v>
      </c>
      <c r="F17" s="26" t="s">
        <v>6</v>
      </c>
      <c r="G17" s="26" t="s">
        <v>10</v>
      </c>
      <c r="H17" s="26" t="s">
        <v>318</v>
      </c>
      <c r="I17" s="26" t="s">
        <v>318</v>
      </c>
      <c r="J17" s="26" t="s">
        <v>17</v>
      </c>
      <c r="K17" s="27">
        <v>44644</v>
      </c>
      <c r="L17" s="24" t="s">
        <v>219</v>
      </c>
    </row>
    <row r="18" spans="1:12" x14ac:dyDescent="0.25">
      <c r="A18" s="24" t="s">
        <v>324</v>
      </c>
      <c r="B18" s="24" t="s">
        <v>248</v>
      </c>
      <c r="C18" s="25">
        <v>41.007314999999998</v>
      </c>
      <c r="D18" s="25">
        <v>-116.432022</v>
      </c>
      <c r="E18" s="26" t="s">
        <v>249</v>
      </c>
      <c r="F18" s="26" t="s">
        <v>7</v>
      </c>
      <c r="G18" s="26" t="s">
        <v>10</v>
      </c>
      <c r="H18" s="26"/>
      <c r="I18" s="26"/>
      <c r="J18" s="26" t="s">
        <v>13</v>
      </c>
      <c r="K18" s="27"/>
      <c r="L18" s="24"/>
    </row>
    <row r="19" spans="1:12" x14ac:dyDescent="0.25">
      <c r="A19" s="24" t="s">
        <v>327</v>
      </c>
      <c r="B19" s="24" t="s">
        <v>248</v>
      </c>
      <c r="C19" s="25">
        <v>40.994526999999998</v>
      </c>
      <c r="D19" s="25">
        <v>-116.347161</v>
      </c>
      <c r="E19" s="26" t="s">
        <v>249</v>
      </c>
      <c r="F19" s="26" t="s">
        <v>5</v>
      </c>
      <c r="G19" s="26" t="s">
        <v>10</v>
      </c>
      <c r="H19" s="26" t="s">
        <v>331</v>
      </c>
      <c r="I19" s="26" t="s">
        <v>330</v>
      </c>
      <c r="J19" s="26" t="s">
        <v>17</v>
      </c>
      <c r="K19" s="27">
        <v>45717</v>
      </c>
      <c r="L19" s="24" t="s">
        <v>219</v>
      </c>
    </row>
    <row r="20" spans="1:12" x14ac:dyDescent="0.25">
      <c r="A20" s="24" t="s">
        <v>334</v>
      </c>
      <c r="B20" s="24" t="s">
        <v>248</v>
      </c>
      <c r="C20" s="25">
        <v>40.985306999999999</v>
      </c>
      <c r="D20" s="25">
        <v>-116.342606</v>
      </c>
      <c r="E20" s="26" t="s">
        <v>249</v>
      </c>
      <c r="F20" s="26" t="s">
        <v>7</v>
      </c>
      <c r="G20" s="26" t="s">
        <v>10</v>
      </c>
      <c r="H20" s="26" t="s">
        <v>338</v>
      </c>
      <c r="I20" s="26" t="s">
        <v>338</v>
      </c>
      <c r="J20" s="26" t="s">
        <v>14</v>
      </c>
      <c r="K20" s="27">
        <v>43586</v>
      </c>
      <c r="L20" s="24" t="s">
        <v>219</v>
      </c>
    </row>
    <row r="21" spans="1:12" x14ac:dyDescent="0.25">
      <c r="A21" s="24" t="s">
        <v>340</v>
      </c>
      <c r="B21" s="24" t="s">
        <v>248</v>
      </c>
      <c r="C21" s="25">
        <v>40.989606999999999</v>
      </c>
      <c r="D21" s="25">
        <v>-116.35705900000001</v>
      </c>
      <c r="E21" s="26" t="s">
        <v>249</v>
      </c>
      <c r="F21" s="26" t="s">
        <v>7</v>
      </c>
      <c r="G21" s="26" t="s">
        <v>9</v>
      </c>
      <c r="H21" s="26"/>
      <c r="I21" s="26"/>
      <c r="J21" s="26" t="s">
        <v>14</v>
      </c>
      <c r="K21" s="27">
        <v>43555</v>
      </c>
      <c r="L21" s="24"/>
    </row>
    <row r="22" spans="1:12" x14ac:dyDescent="0.25">
      <c r="A22" s="24" t="s">
        <v>345</v>
      </c>
      <c r="B22" s="24" t="s">
        <v>248</v>
      </c>
      <c r="C22" s="25">
        <v>41.003264999999999</v>
      </c>
      <c r="D22" s="25">
        <v>-116.358552</v>
      </c>
      <c r="E22" s="26" t="s">
        <v>249</v>
      </c>
      <c r="F22" s="26" t="s">
        <v>5</v>
      </c>
      <c r="G22" s="26" t="s">
        <v>10</v>
      </c>
      <c r="H22" s="26" t="s">
        <v>348</v>
      </c>
      <c r="I22" s="26" t="s">
        <v>347</v>
      </c>
      <c r="J22" s="26" t="s">
        <v>17</v>
      </c>
      <c r="K22" s="27">
        <v>45717</v>
      </c>
      <c r="L22" s="24" t="s">
        <v>219</v>
      </c>
    </row>
    <row r="23" spans="1:12" x14ac:dyDescent="0.25">
      <c r="A23" s="24" t="s">
        <v>350</v>
      </c>
      <c r="B23" s="24" t="s">
        <v>351</v>
      </c>
      <c r="C23" s="25">
        <v>15.2416</v>
      </c>
      <c r="D23" s="25">
        <v>-91.683199999999999</v>
      </c>
      <c r="E23" s="26" t="s">
        <v>216</v>
      </c>
      <c r="F23" s="26" t="s">
        <v>7</v>
      </c>
      <c r="G23" s="26" t="s">
        <v>10</v>
      </c>
      <c r="H23" s="26"/>
      <c r="I23" s="26" t="s">
        <v>355</v>
      </c>
      <c r="J23" s="26" t="s">
        <v>17</v>
      </c>
      <c r="K23" s="27">
        <v>44423</v>
      </c>
      <c r="L23" s="24" t="s">
        <v>219</v>
      </c>
    </row>
    <row r="24" spans="1:12" x14ac:dyDescent="0.25">
      <c r="A24" s="24" t="s">
        <v>360</v>
      </c>
      <c r="B24" s="24" t="s">
        <v>361</v>
      </c>
      <c r="C24" s="25">
        <v>5.0013870000000002</v>
      </c>
      <c r="D24" s="25">
        <v>-54.643814999999996</v>
      </c>
      <c r="E24" s="26" t="s">
        <v>216</v>
      </c>
      <c r="F24" s="26" t="s">
        <v>5</v>
      </c>
      <c r="G24" s="26" t="s">
        <v>10</v>
      </c>
      <c r="H24" s="26" t="s">
        <v>366</v>
      </c>
      <c r="I24" s="26" t="s">
        <v>365</v>
      </c>
      <c r="J24" s="26" t="s">
        <v>16</v>
      </c>
      <c r="K24" s="27">
        <v>44851</v>
      </c>
      <c r="L24" s="24" t="s">
        <v>219</v>
      </c>
    </row>
    <row r="25" spans="1:12" x14ac:dyDescent="0.25">
      <c r="A25" s="24" t="s">
        <v>360</v>
      </c>
      <c r="B25" s="24" t="s">
        <v>371</v>
      </c>
      <c r="C25" s="25">
        <v>-46.870600000000003</v>
      </c>
      <c r="D25" s="25">
        <v>-70.196299999999994</v>
      </c>
      <c r="E25" s="26" t="s">
        <v>216</v>
      </c>
      <c r="F25" s="26" t="s">
        <v>5</v>
      </c>
      <c r="G25" s="26" t="s">
        <v>10</v>
      </c>
      <c r="H25" s="26" t="s">
        <v>376</v>
      </c>
      <c r="I25" s="26" t="s">
        <v>374</v>
      </c>
      <c r="J25" s="26" t="s">
        <v>15</v>
      </c>
      <c r="K25" s="27">
        <v>42460</v>
      </c>
      <c r="L25" s="24" t="s">
        <v>219</v>
      </c>
    </row>
    <row r="26" spans="1:12" x14ac:dyDescent="0.25">
      <c r="A26" s="24" t="s">
        <v>382</v>
      </c>
      <c r="B26" s="24" t="s">
        <v>383</v>
      </c>
      <c r="C26" s="25">
        <v>18.898766999999999</v>
      </c>
      <c r="D26" s="25">
        <v>-70.173460000000006</v>
      </c>
      <c r="E26" s="26" t="s">
        <v>249</v>
      </c>
      <c r="F26" s="26" t="s">
        <v>5</v>
      </c>
      <c r="G26" s="26" t="s">
        <v>10</v>
      </c>
      <c r="H26" s="26"/>
      <c r="I26" s="26"/>
      <c r="J26" s="26" t="s">
        <v>17</v>
      </c>
      <c r="K26" s="27">
        <v>45413</v>
      </c>
      <c r="L26" s="24" t="s">
        <v>219</v>
      </c>
    </row>
    <row r="27" spans="1:12" x14ac:dyDescent="0.25">
      <c r="A27" s="24" t="s">
        <v>394</v>
      </c>
      <c r="B27" s="24" t="s">
        <v>395</v>
      </c>
      <c r="C27" s="25">
        <v>41.232951999999997</v>
      </c>
      <c r="D27" s="25">
        <v>-117.147927</v>
      </c>
      <c r="E27" s="26" t="s">
        <v>249</v>
      </c>
      <c r="F27" s="26" t="s">
        <v>7</v>
      </c>
      <c r="G27" s="26" t="s">
        <v>10</v>
      </c>
      <c r="H27" s="26" t="s">
        <v>397</v>
      </c>
      <c r="I27" s="26" t="s">
        <v>397</v>
      </c>
      <c r="J27" s="26" t="s">
        <v>14</v>
      </c>
      <c r="K27" s="27">
        <v>45809</v>
      </c>
      <c r="L27" s="24" t="s">
        <v>219</v>
      </c>
    </row>
    <row r="28" spans="1:12" x14ac:dyDescent="0.25">
      <c r="A28" s="24" t="s">
        <v>400</v>
      </c>
      <c r="B28" s="24" t="s">
        <v>401</v>
      </c>
      <c r="C28" s="25">
        <v>-6.9984630000000001</v>
      </c>
      <c r="D28" s="25">
        <v>-78.561830999999998</v>
      </c>
      <c r="E28" s="26" t="s">
        <v>216</v>
      </c>
      <c r="F28" s="26" t="s">
        <v>6</v>
      </c>
      <c r="G28" s="26" t="s">
        <v>10</v>
      </c>
      <c r="H28" s="26" t="s">
        <v>406</v>
      </c>
      <c r="I28" s="26" t="s">
        <v>405</v>
      </c>
      <c r="J28" s="26" t="s">
        <v>17</v>
      </c>
      <c r="K28" s="27">
        <v>43900</v>
      </c>
      <c r="L28" s="24" t="s">
        <v>219</v>
      </c>
    </row>
    <row r="29" spans="1:12" x14ac:dyDescent="0.25">
      <c r="A29" s="24" t="s">
        <v>411</v>
      </c>
      <c r="B29" s="24" t="s">
        <v>401</v>
      </c>
      <c r="C29" s="25">
        <v>-6.9984630000000001</v>
      </c>
      <c r="D29" s="25">
        <v>-78.561830999999998</v>
      </c>
      <c r="E29" s="26" t="s">
        <v>216</v>
      </c>
      <c r="F29" s="26" t="s">
        <v>6</v>
      </c>
      <c r="G29" s="26" t="s">
        <v>10</v>
      </c>
      <c r="H29" s="26" t="s">
        <v>415</v>
      </c>
      <c r="I29" s="26" t="s">
        <v>414</v>
      </c>
      <c r="J29" s="26" t="s">
        <v>17</v>
      </c>
      <c r="K29" s="27">
        <v>43900</v>
      </c>
      <c r="L29" s="24" t="s">
        <v>219</v>
      </c>
    </row>
    <row r="30" spans="1:12" x14ac:dyDescent="0.25">
      <c r="A30" s="24" t="s">
        <v>416</v>
      </c>
      <c r="B30" s="24" t="s">
        <v>417</v>
      </c>
      <c r="C30" s="25">
        <v>47.898600000000002</v>
      </c>
      <c r="D30" s="25">
        <v>-117.8403</v>
      </c>
      <c r="E30" s="26" t="s">
        <v>216</v>
      </c>
      <c r="F30" s="26" t="s">
        <v>7</v>
      </c>
      <c r="G30" s="26" t="s">
        <v>127</v>
      </c>
      <c r="H30" s="26"/>
      <c r="I30" s="26" t="s">
        <v>421</v>
      </c>
      <c r="J30" s="26" t="s">
        <v>127</v>
      </c>
      <c r="K30" s="27">
        <v>44313</v>
      </c>
      <c r="L30" s="24" t="s">
        <v>229</v>
      </c>
    </row>
    <row r="31" spans="1:12" x14ac:dyDescent="0.25">
      <c r="A31" s="24" t="s">
        <v>425</v>
      </c>
      <c r="B31" s="24" t="s">
        <v>426</v>
      </c>
      <c r="C31" s="25">
        <v>-20.537194</v>
      </c>
      <c r="D31" s="25">
        <v>130.31708800000001</v>
      </c>
      <c r="E31" s="26" t="s">
        <v>216</v>
      </c>
      <c r="F31" s="26" t="s">
        <v>7</v>
      </c>
      <c r="G31" s="26" t="s">
        <v>428</v>
      </c>
      <c r="H31" s="26" t="s">
        <v>431</v>
      </c>
      <c r="I31" s="26" t="s">
        <v>431</v>
      </c>
      <c r="J31" s="26" t="s">
        <v>13</v>
      </c>
      <c r="K31" s="27">
        <v>44620</v>
      </c>
      <c r="L31" s="24"/>
    </row>
    <row r="32" spans="1:12" x14ac:dyDescent="0.25">
      <c r="A32" s="24" t="s">
        <v>435</v>
      </c>
      <c r="B32" s="24" t="s">
        <v>426</v>
      </c>
      <c r="C32" s="25">
        <v>-20.550018999999999</v>
      </c>
      <c r="D32" s="25">
        <v>130.32310799999999</v>
      </c>
      <c r="E32" s="26" t="s">
        <v>216</v>
      </c>
      <c r="F32" s="26" t="s">
        <v>7</v>
      </c>
      <c r="G32" s="26" t="s">
        <v>10</v>
      </c>
      <c r="H32" s="26" t="s">
        <v>437</v>
      </c>
      <c r="I32" s="26" t="s">
        <v>437</v>
      </c>
      <c r="J32" s="26" t="s">
        <v>13</v>
      </c>
      <c r="K32" s="27">
        <v>44620</v>
      </c>
      <c r="L32" s="24"/>
    </row>
    <row r="33" spans="1:12" x14ac:dyDescent="0.25">
      <c r="A33" s="24" t="s">
        <v>439</v>
      </c>
      <c r="B33" s="24" t="s">
        <v>426</v>
      </c>
      <c r="C33" s="25">
        <v>-20.538378999999999</v>
      </c>
      <c r="D33" s="25">
        <v>130.29487700000001</v>
      </c>
      <c r="E33" s="26" t="s">
        <v>216</v>
      </c>
      <c r="F33" s="26" t="s">
        <v>6</v>
      </c>
      <c r="G33" s="26" t="s">
        <v>11</v>
      </c>
      <c r="H33" s="26" t="s">
        <v>443</v>
      </c>
      <c r="I33" s="26" t="s">
        <v>443</v>
      </c>
      <c r="J33" s="26" t="s">
        <v>14</v>
      </c>
      <c r="K33" s="27">
        <v>45078</v>
      </c>
      <c r="L33" s="24"/>
    </row>
    <row r="34" spans="1:12" x14ac:dyDescent="0.25">
      <c r="A34" s="24" t="s">
        <v>447</v>
      </c>
      <c r="B34" s="24" t="s">
        <v>426</v>
      </c>
      <c r="C34" s="25">
        <v>-20.534006000000002</v>
      </c>
      <c r="D34" s="25">
        <v>130.30730600000001</v>
      </c>
      <c r="E34" s="26" t="s">
        <v>216</v>
      </c>
      <c r="F34" s="26" t="s">
        <v>6</v>
      </c>
      <c r="G34" s="26" t="s">
        <v>11</v>
      </c>
      <c r="H34" s="26" t="s">
        <v>451</v>
      </c>
      <c r="I34" s="26" t="s">
        <v>451</v>
      </c>
      <c r="J34" s="26" t="s">
        <v>14</v>
      </c>
      <c r="K34" s="27">
        <v>45078</v>
      </c>
      <c r="L34" s="24"/>
    </row>
    <row r="35" spans="1:12" x14ac:dyDescent="0.25">
      <c r="A35" s="24" t="s">
        <v>453</v>
      </c>
      <c r="B35" s="24" t="s">
        <v>454</v>
      </c>
      <c r="C35" s="25">
        <v>-32.695925000000003</v>
      </c>
      <c r="D35" s="25">
        <v>116.365559</v>
      </c>
      <c r="E35" s="26" t="s">
        <v>216</v>
      </c>
      <c r="F35" s="26" t="s">
        <v>5</v>
      </c>
      <c r="G35" s="26" t="s">
        <v>9</v>
      </c>
      <c r="H35" s="26" t="s">
        <v>225</v>
      </c>
      <c r="I35" s="26" t="s">
        <v>458</v>
      </c>
      <c r="J35" s="26" t="s">
        <v>17</v>
      </c>
      <c r="K35" s="27">
        <v>44927</v>
      </c>
      <c r="L35" s="24" t="s">
        <v>219</v>
      </c>
    </row>
    <row r="36" spans="1:12" x14ac:dyDescent="0.25">
      <c r="A36" s="24" t="s">
        <v>464</v>
      </c>
      <c r="B36" s="24" t="s">
        <v>248</v>
      </c>
      <c r="C36" s="25">
        <v>40.914721999999998</v>
      </c>
      <c r="D36" s="25">
        <v>-116.330833</v>
      </c>
      <c r="E36" s="26" t="s">
        <v>249</v>
      </c>
      <c r="F36" s="26" t="s">
        <v>7</v>
      </c>
      <c r="G36" s="26" t="s">
        <v>9</v>
      </c>
      <c r="H36" s="26" t="s">
        <v>468</v>
      </c>
      <c r="I36" s="26"/>
      <c r="J36" s="26" t="s">
        <v>15</v>
      </c>
      <c r="K36" s="27">
        <v>43555</v>
      </c>
      <c r="L36" s="24" t="s">
        <v>229</v>
      </c>
    </row>
    <row r="37" spans="1:12" x14ac:dyDescent="0.25">
      <c r="A37" s="24" t="s">
        <v>470</v>
      </c>
      <c r="B37" s="24" t="s">
        <v>293</v>
      </c>
      <c r="C37" s="25">
        <v>40.213490999999998</v>
      </c>
      <c r="D37" s="25">
        <v>-116.62405800000001</v>
      </c>
      <c r="E37" s="26" t="s">
        <v>249</v>
      </c>
      <c r="F37" s="26" t="s">
        <v>7</v>
      </c>
      <c r="G37" s="26" t="s">
        <v>11</v>
      </c>
      <c r="H37" s="26"/>
      <c r="I37" s="26"/>
      <c r="J37" s="26" t="s">
        <v>14</v>
      </c>
      <c r="K37" s="27">
        <v>44286</v>
      </c>
      <c r="L37" s="24"/>
    </row>
    <row r="38" spans="1:12" x14ac:dyDescent="0.25">
      <c r="A38" s="24" t="s">
        <v>473</v>
      </c>
      <c r="B38" s="24" t="s">
        <v>417</v>
      </c>
      <c r="C38" s="25">
        <v>47.901800000000001</v>
      </c>
      <c r="D38" s="25">
        <v>-117.8348</v>
      </c>
      <c r="E38" s="26" t="s">
        <v>216</v>
      </c>
      <c r="F38" s="26" t="s">
        <v>7</v>
      </c>
      <c r="G38" s="26" t="s">
        <v>428</v>
      </c>
      <c r="H38" s="26"/>
      <c r="I38" s="26" t="s">
        <v>476</v>
      </c>
      <c r="J38" s="26" t="s">
        <v>301</v>
      </c>
      <c r="K38" s="27">
        <v>44313</v>
      </c>
      <c r="L38" s="24" t="s">
        <v>229</v>
      </c>
    </row>
    <row r="39" spans="1:12" x14ac:dyDescent="0.25">
      <c r="A39" s="24" t="s">
        <v>479</v>
      </c>
      <c r="B39" s="24" t="s">
        <v>480</v>
      </c>
      <c r="C39" s="25">
        <v>26.9937</v>
      </c>
      <c r="D39" s="25">
        <v>-107.8952</v>
      </c>
      <c r="E39" s="26" t="s">
        <v>216</v>
      </c>
      <c r="F39" s="26" t="s">
        <v>7</v>
      </c>
      <c r="G39" s="26" t="s">
        <v>428</v>
      </c>
      <c r="H39" s="26"/>
      <c r="I39" s="26"/>
      <c r="J39" s="26" t="s">
        <v>13</v>
      </c>
      <c r="K39" s="27">
        <v>44507</v>
      </c>
      <c r="L39" s="24" t="s">
        <v>219</v>
      </c>
    </row>
    <row r="40" spans="1:12" x14ac:dyDescent="0.25">
      <c r="A40" s="24" t="s">
        <v>485</v>
      </c>
      <c r="B40" s="24" t="s">
        <v>486</v>
      </c>
      <c r="C40" s="25">
        <v>54.204300000000003</v>
      </c>
      <c r="D40" s="25">
        <v>-126.26909999999999</v>
      </c>
      <c r="E40" s="26" t="s">
        <v>216</v>
      </c>
      <c r="F40" s="26" t="s">
        <v>6</v>
      </c>
      <c r="G40" s="26" t="s">
        <v>428</v>
      </c>
      <c r="H40" s="26" t="s">
        <v>489</v>
      </c>
      <c r="I40" s="26"/>
      <c r="J40" s="26" t="s">
        <v>16</v>
      </c>
      <c r="K40" s="27">
        <v>44196</v>
      </c>
      <c r="L40" s="24" t="s">
        <v>219</v>
      </c>
    </row>
    <row r="41" spans="1:12" x14ac:dyDescent="0.25">
      <c r="A41" s="24" t="s">
        <v>492</v>
      </c>
      <c r="B41" s="24" t="s">
        <v>493</v>
      </c>
      <c r="C41" s="25">
        <v>62.437199999999997</v>
      </c>
      <c r="D41" s="25">
        <v>-114.38200000000001</v>
      </c>
      <c r="E41" s="26" t="s">
        <v>216</v>
      </c>
      <c r="F41" s="26" t="s">
        <v>7</v>
      </c>
      <c r="G41" s="26" t="s">
        <v>428</v>
      </c>
      <c r="H41" s="26"/>
      <c r="I41" s="26"/>
      <c r="J41" s="26" t="s">
        <v>14</v>
      </c>
      <c r="K41" s="27">
        <v>43738</v>
      </c>
      <c r="L41" s="24" t="s">
        <v>219</v>
      </c>
    </row>
    <row r="42" spans="1:12" x14ac:dyDescent="0.25">
      <c r="A42" s="24" t="s">
        <v>499</v>
      </c>
      <c r="B42" s="24" t="s">
        <v>500</v>
      </c>
      <c r="C42" s="25">
        <v>-20.283459000000001</v>
      </c>
      <c r="D42" s="25">
        <v>146.270342</v>
      </c>
      <c r="E42" s="26" t="s">
        <v>216</v>
      </c>
      <c r="F42" s="26" t="s">
        <v>7</v>
      </c>
      <c r="G42" s="26" t="s">
        <v>9</v>
      </c>
      <c r="H42" s="26"/>
      <c r="I42" s="26"/>
      <c r="J42" s="26" t="s">
        <v>13</v>
      </c>
      <c r="K42" s="27">
        <v>43496</v>
      </c>
      <c r="L42" s="24" t="s">
        <v>219</v>
      </c>
    </row>
    <row r="43" spans="1:12" x14ac:dyDescent="0.25">
      <c r="A43" s="24" t="s">
        <v>510</v>
      </c>
      <c r="B43" s="24" t="s">
        <v>511</v>
      </c>
      <c r="C43" s="25">
        <v>40.495761999999999</v>
      </c>
      <c r="D43" s="25">
        <v>-117.14279399999999</v>
      </c>
      <c r="E43" s="26" t="s">
        <v>249</v>
      </c>
      <c r="F43" s="26" t="s">
        <v>5</v>
      </c>
      <c r="G43" s="26" t="s">
        <v>11</v>
      </c>
      <c r="H43" s="26" t="s">
        <v>348</v>
      </c>
      <c r="I43" s="26" t="s">
        <v>514</v>
      </c>
      <c r="J43" s="26" t="s">
        <v>16</v>
      </c>
      <c r="K43" s="27">
        <v>44820</v>
      </c>
      <c r="L43" s="24" t="s">
        <v>219</v>
      </c>
    </row>
    <row r="44" spans="1:12" x14ac:dyDescent="0.25">
      <c r="A44" s="24" t="s">
        <v>516</v>
      </c>
      <c r="B44" s="24" t="s">
        <v>517</v>
      </c>
      <c r="C44" s="25">
        <v>39.223500000000001</v>
      </c>
      <c r="D44" s="25">
        <v>-106.2307</v>
      </c>
      <c r="E44" s="26" t="s">
        <v>216</v>
      </c>
      <c r="F44" s="26" t="s">
        <v>7</v>
      </c>
      <c r="G44" s="26" t="s">
        <v>428</v>
      </c>
      <c r="H44" s="26"/>
      <c r="I44" s="26"/>
      <c r="J44" s="26" t="s">
        <v>301</v>
      </c>
      <c r="K44" s="27">
        <v>44851</v>
      </c>
      <c r="L44" s="24" t="s">
        <v>522</v>
      </c>
    </row>
    <row r="45" spans="1:12" x14ac:dyDescent="0.25">
      <c r="A45" s="24" t="s">
        <v>524</v>
      </c>
      <c r="B45" s="24" t="s">
        <v>395</v>
      </c>
      <c r="C45" s="25">
        <v>41.235984999999999</v>
      </c>
      <c r="D45" s="25">
        <v>-117.220018</v>
      </c>
      <c r="E45" s="26" t="s">
        <v>249</v>
      </c>
      <c r="F45" s="26" t="s">
        <v>7</v>
      </c>
      <c r="G45" s="26" t="s">
        <v>428</v>
      </c>
      <c r="H45" s="26" t="s">
        <v>311</v>
      </c>
      <c r="I45" s="26" t="s">
        <v>311</v>
      </c>
      <c r="J45" s="26" t="s">
        <v>15</v>
      </c>
      <c r="K45" s="27">
        <v>45809</v>
      </c>
      <c r="L45" s="24" t="s">
        <v>219</v>
      </c>
    </row>
    <row r="46" spans="1:12" x14ac:dyDescent="0.25">
      <c r="A46" s="24" t="s">
        <v>526</v>
      </c>
      <c r="B46" s="24" t="s">
        <v>395</v>
      </c>
      <c r="C46" s="25">
        <v>41.277196000000004</v>
      </c>
      <c r="D46" s="25">
        <v>-117.13721200000001</v>
      </c>
      <c r="E46" s="26" t="s">
        <v>249</v>
      </c>
      <c r="F46" s="26" t="s">
        <v>5</v>
      </c>
      <c r="G46" s="26" t="s">
        <v>428</v>
      </c>
      <c r="H46" s="26" t="s">
        <v>528</v>
      </c>
      <c r="I46" s="26" t="s">
        <v>527</v>
      </c>
      <c r="J46" s="26" t="s">
        <v>16</v>
      </c>
      <c r="K46" s="27">
        <v>44531</v>
      </c>
      <c r="L46" s="24" t="s">
        <v>219</v>
      </c>
    </row>
    <row r="47" spans="1:12" x14ac:dyDescent="0.25">
      <c r="A47" s="24" t="s">
        <v>530</v>
      </c>
      <c r="B47" s="24" t="s">
        <v>454</v>
      </c>
      <c r="C47" s="25">
        <v>-32.70984</v>
      </c>
      <c r="D47" s="25">
        <v>116.380865</v>
      </c>
      <c r="E47" s="26" t="s">
        <v>216</v>
      </c>
      <c r="F47" s="26" t="s">
        <v>6</v>
      </c>
      <c r="G47" s="26" t="s">
        <v>9</v>
      </c>
      <c r="H47" s="26"/>
      <c r="I47" s="26" t="s">
        <v>289</v>
      </c>
      <c r="J47" s="26" t="s">
        <v>16</v>
      </c>
      <c r="K47" s="27">
        <v>44620</v>
      </c>
      <c r="L47" s="24" t="s">
        <v>219</v>
      </c>
    </row>
    <row r="48" spans="1:12" x14ac:dyDescent="0.25">
      <c r="A48" s="24" t="s">
        <v>534</v>
      </c>
      <c r="B48" s="24" t="s">
        <v>293</v>
      </c>
      <c r="C48" s="25">
        <v>40.262479999999996</v>
      </c>
      <c r="D48" s="25">
        <v>-116.70268900000001</v>
      </c>
      <c r="E48" s="26" t="s">
        <v>249</v>
      </c>
      <c r="F48" s="26" t="s">
        <v>7</v>
      </c>
      <c r="G48" s="26" t="s">
        <v>9</v>
      </c>
      <c r="H48" s="26" t="s">
        <v>537</v>
      </c>
      <c r="I48" s="26" t="s">
        <v>537</v>
      </c>
      <c r="J48" s="26" t="s">
        <v>15</v>
      </c>
      <c r="K48" s="27">
        <v>45413</v>
      </c>
      <c r="L48" s="24" t="s">
        <v>219</v>
      </c>
    </row>
    <row r="49" spans="1:12" x14ac:dyDescent="0.25">
      <c r="A49" s="24" t="s">
        <v>540</v>
      </c>
      <c r="B49" s="24" t="s">
        <v>541</v>
      </c>
      <c r="C49" s="25">
        <v>51.415199999999999</v>
      </c>
      <c r="D49" s="25">
        <v>-90.078500000000005</v>
      </c>
      <c r="E49" s="26" t="s">
        <v>216</v>
      </c>
      <c r="F49" s="26" t="s">
        <v>7</v>
      </c>
      <c r="G49" s="26" t="s">
        <v>9</v>
      </c>
      <c r="H49" s="26"/>
      <c r="I49" s="26"/>
      <c r="J49" s="26" t="s">
        <v>15</v>
      </c>
      <c r="K49" s="27">
        <v>43919</v>
      </c>
      <c r="L49" s="24" t="s">
        <v>219</v>
      </c>
    </row>
    <row r="50" spans="1:12" x14ac:dyDescent="0.25">
      <c r="A50" s="24" t="s">
        <v>547</v>
      </c>
      <c r="B50" s="24" t="s">
        <v>548</v>
      </c>
      <c r="C50" s="25">
        <v>58.195500000000003</v>
      </c>
      <c r="D50" s="25">
        <v>-132.32220000000001</v>
      </c>
      <c r="E50" s="26" t="s">
        <v>216</v>
      </c>
      <c r="F50" s="26" t="s">
        <v>7</v>
      </c>
      <c r="G50" s="26" t="s">
        <v>9</v>
      </c>
      <c r="H50" s="26"/>
      <c r="I50" s="26"/>
      <c r="J50" s="26" t="s">
        <v>13</v>
      </c>
      <c r="K50" s="27">
        <v>44425</v>
      </c>
      <c r="L50" s="24" t="s">
        <v>219</v>
      </c>
    </row>
    <row r="51" spans="1:12" x14ac:dyDescent="0.25">
      <c r="A51" s="24" t="s">
        <v>554</v>
      </c>
      <c r="B51" s="24" t="s">
        <v>555</v>
      </c>
      <c r="C51" s="25">
        <v>37.916600000000003</v>
      </c>
      <c r="D51" s="25">
        <v>-107.7013</v>
      </c>
      <c r="E51" s="26" t="s">
        <v>216</v>
      </c>
      <c r="F51" s="26" t="s">
        <v>7</v>
      </c>
      <c r="G51" s="26" t="s">
        <v>9</v>
      </c>
      <c r="H51" s="26"/>
      <c r="I51" s="26"/>
      <c r="J51" s="26" t="s">
        <v>301</v>
      </c>
      <c r="K51" s="27">
        <v>44833</v>
      </c>
      <c r="L51" s="24" t="s">
        <v>522</v>
      </c>
    </row>
    <row r="52" spans="1:12" x14ac:dyDescent="0.25">
      <c r="A52" s="24" t="s">
        <v>560</v>
      </c>
      <c r="B52" s="24" t="s">
        <v>555</v>
      </c>
      <c r="C52" s="25">
        <v>37.9191</v>
      </c>
      <c r="D52" s="25">
        <v>-107.69929999999999</v>
      </c>
      <c r="E52" s="26" t="s">
        <v>216</v>
      </c>
      <c r="F52" s="26" t="s">
        <v>7</v>
      </c>
      <c r="G52" s="26" t="s">
        <v>9</v>
      </c>
      <c r="H52" s="26"/>
      <c r="I52" s="26"/>
      <c r="J52" s="26" t="s">
        <v>301</v>
      </c>
      <c r="K52" s="27">
        <v>44833</v>
      </c>
      <c r="L52" s="24" t="s">
        <v>522</v>
      </c>
    </row>
    <row r="53" spans="1:12" x14ac:dyDescent="0.25">
      <c r="A53" s="24" t="s">
        <v>564</v>
      </c>
      <c r="B53" s="24" t="s">
        <v>555</v>
      </c>
      <c r="C53" s="25">
        <v>37.921799999999998</v>
      </c>
      <c r="D53" s="25">
        <v>-107.69929999999999</v>
      </c>
      <c r="E53" s="26" t="s">
        <v>216</v>
      </c>
      <c r="F53" s="26" t="s">
        <v>7</v>
      </c>
      <c r="G53" s="26" t="s">
        <v>9</v>
      </c>
      <c r="H53" s="26"/>
      <c r="I53" s="26"/>
      <c r="J53" s="26" t="s">
        <v>301</v>
      </c>
      <c r="K53" s="27">
        <v>44833</v>
      </c>
      <c r="L53" s="24" t="s">
        <v>522</v>
      </c>
    </row>
    <row r="54" spans="1:12" x14ac:dyDescent="0.25">
      <c r="A54" s="24" t="s">
        <v>565</v>
      </c>
      <c r="B54" s="24" t="s">
        <v>555</v>
      </c>
      <c r="C54" s="25">
        <v>37.937100000000001</v>
      </c>
      <c r="D54" s="25">
        <v>-107.6722</v>
      </c>
      <c r="E54" s="26" t="s">
        <v>216</v>
      </c>
      <c r="F54" s="26" t="s">
        <v>7</v>
      </c>
      <c r="G54" s="26" t="s">
        <v>9</v>
      </c>
      <c r="H54" s="26"/>
      <c r="I54" s="26"/>
      <c r="J54" s="26" t="s">
        <v>301</v>
      </c>
      <c r="K54" s="27">
        <v>44833</v>
      </c>
      <c r="L54" s="24" t="s">
        <v>522</v>
      </c>
    </row>
    <row r="55" spans="1:12" x14ac:dyDescent="0.25">
      <c r="A55" s="24" t="s">
        <v>567</v>
      </c>
      <c r="B55" s="24" t="s">
        <v>555</v>
      </c>
      <c r="C55" s="25">
        <v>37.913899999999998</v>
      </c>
      <c r="D55" s="25">
        <v>-107.7015</v>
      </c>
      <c r="E55" s="26" t="s">
        <v>216</v>
      </c>
      <c r="F55" s="26" t="s">
        <v>7</v>
      </c>
      <c r="G55" s="26" t="s">
        <v>9</v>
      </c>
      <c r="H55" s="26"/>
      <c r="I55" s="26" t="s">
        <v>568</v>
      </c>
      <c r="J55" s="26" t="s">
        <v>301</v>
      </c>
      <c r="K55" s="27">
        <v>44833</v>
      </c>
      <c r="L55" s="24" t="s">
        <v>522</v>
      </c>
    </row>
    <row r="56" spans="1:12" x14ac:dyDescent="0.25">
      <c r="A56" s="24" t="s">
        <v>570</v>
      </c>
      <c r="B56" s="24" t="s">
        <v>555</v>
      </c>
      <c r="C56" s="25">
        <v>37.931800000000003</v>
      </c>
      <c r="D56" s="25">
        <v>-107.78489999999999</v>
      </c>
      <c r="E56" s="26" t="s">
        <v>216</v>
      </c>
      <c r="F56" s="26" t="s">
        <v>7</v>
      </c>
      <c r="G56" s="26" t="s">
        <v>9</v>
      </c>
      <c r="H56" s="26"/>
      <c r="I56" s="26"/>
      <c r="J56" s="26" t="s">
        <v>301</v>
      </c>
      <c r="K56" s="27">
        <v>44832</v>
      </c>
      <c r="L56" s="24" t="s">
        <v>522</v>
      </c>
    </row>
    <row r="57" spans="1:12" x14ac:dyDescent="0.25">
      <c r="A57" s="24" t="s">
        <v>574</v>
      </c>
      <c r="B57" s="24" t="s">
        <v>555</v>
      </c>
      <c r="C57" s="25">
        <v>37.933399999999999</v>
      </c>
      <c r="D57" s="25">
        <v>-107.79649999999999</v>
      </c>
      <c r="E57" s="26" t="s">
        <v>216</v>
      </c>
      <c r="F57" s="26" t="s">
        <v>7</v>
      </c>
      <c r="G57" s="26" t="s">
        <v>9</v>
      </c>
      <c r="H57" s="26"/>
      <c r="I57" s="26"/>
      <c r="J57" s="26" t="s">
        <v>301</v>
      </c>
      <c r="K57" s="27">
        <v>44832</v>
      </c>
      <c r="L57" s="24" t="s">
        <v>522</v>
      </c>
    </row>
    <row r="58" spans="1:12" x14ac:dyDescent="0.25">
      <c r="A58" s="24" t="s">
        <v>578</v>
      </c>
      <c r="B58" s="24" t="s">
        <v>493</v>
      </c>
      <c r="C58" s="25">
        <v>62.429600000000001</v>
      </c>
      <c r="D58" s="25">
        <v>-114.3801</v>
      </c>
      <c r="E58" s="26" t="s">
        <v>216</v>
      </c>
      <c r="F58" s="26" t="s">
        <v>7</v>
      </c>
      <c r="G58" s="26" t="s">
        <v>9</v>
      </c>
      <c r="H58" s="26"/>
      <c r="I58" s="26"/>
      <c r="J58" s="26" t="s">
        <v>13</v>
      </c>
      <c r="K58" s="27">
        <v>43738</v>
      </c>
      <c r="L58" s="24" t="s">
        <v>219</v>
      </c>
    </row>
    <row r="59" spans="1:12" x14ac:dyDescent="0.25">
      <c r="A59" s="24" t="s">
        <v>582</v>
      </c>
      <c r="B59" s="24" t="s">
        <v>493</v>
      </c>
      <c r="C59" s="25">
        <v>62.433500000000002</v>
      </c>
      <c r="D59" s="25">
        <v>-114.378</v>
      </c>
      <c r="E59" s="26" t="s">
        <v>216</v>
      </c>
      <c r="F59" s="26" t="s">
        <v>6</v>
      </c>
      <c r="G59" s="26" t="s">
        <v>9</v>
      </c>
      <c r="H59" s="26"/>
      <c r="I59" s="26"/>
      <c r="J59" s="26" t="s">
        <v>13</v>
      </c>
      <c r="K59" s="27">
        <v>43738</v>
      </c>
      <c r="L59" s="24" t="s">
        <v>219</v>
      </c>
    </row>
    <row r="60" spans="1:12" x14ac:dyDescent="0.25">
      <c r="A60" s="24" t="s">
        <v>585</v>
      </c>
      <c r="B60" s="24" t="s">
        <v>500</v>
      </c>
      <c r="C60" s="25">
        <v>-20.274428</v>
      </c>
      <c r="D60" s="25">
        <v>146.268947</v>
      </c>
      <c r="E60" s="26" t="s">
        <v>216</v>
      </c>
      <c r="F60" s="26" t="s">
        <v>7</v>
      </c>
      <c r="G60" s="26" t="s">
        <v>9</v>
      </c>
      <c r="H60" s="26" t="s">
        <v>588</v>
      </c>
      <c r="I60" s="26"/>
      <c r="J60" s="26" t="s">
        <v>13</v>
      </c>
      <c r="K60" s="27">
        <v>43496</v>
      </c>
      <c r="L60" s="24" t="s">
        <v>219</v>
      </c>
    </row>
    <row r="61" spans="1:12" x14ac:dyDescent="0.25">
      <c r="A61" s="24" t="s">
        <v>589</v>
      </c>
      <c r="B61" s="24" t="s">
        <v>500</v>
      </c>
      <c r="C61" s="25">
        <v>-20.306721</v>
      </c>
      <c r="D61" s="25">
        <v>146.271343</v>
      </c>
      <c r="E61" s="26" t="s">
        <v>216</v>
      </c>
      <c r="F61" s="26" t="s">
        <v>7</v>
      </c>
      <c r="G61" s="26" t="s">
        <v>9</v>
      </c>
      <c r="H61" s="26"/>
      <c r="I61" s="26"/>
      <c r="J61" s="26" t="s">
        <v>13</v>
      </c>
      <c r="K61" s="27">
        <v>43496</v>
      </c>
      <c r="L61" s="24" t="s">
        <v>219</v>
      </c>
    </row>
    <row r="62" spans="1:12" x14ac:dyDescent="0.25">
      <c r="A62" s="24" t="s">
        <v>593</v>
      </c>
      <c r="B62" s="24" t="s">
        <v>517</v>
      </c>
      <c r="C62" s="25">
        <v>39.235399999999998</v>
      </c>
      <c r="D62" s="25">
        <v>-106.2852</v>
      </c>
      <c r="E62" s="26" t="s">
        <v>216</v>
      </c>
      <c r="F62" s="26" t="s">
        <v>7</v>
      </c>
      <c r="G62" s="26" t="s">
        <v>9</v>
      </c>
      <c r="H62" s="26"/>
      <c r="I62" s="26"/>
      <c r="J62" s="26" t="s">
        <v>301</v>
      </c>
      <c r="K62" s="27">
        <v>44833</v>
      </c>
      <c r="L62" s="24" t="s">
        <v>522</v>
      </c>
    </row>
    <row r="63" spans="1:12" x14ac:dyDescent="0.25">
      <c r="A63" s="24" t="s">
        <v>597</v>
      </c>
      <c r="B63" s="24" t="s">
        <v>598</v>
      </c>
      <c r="C63" s="25">
        <v>39.238599999999998</v>
      </c>
      <c r="D63" s="25">
        <v>-106.28360000000001</v>
      </c>
      <c r="E63" s="26" t="s">
        <v>216</v>
      </c>
      <c r="F63" s="26" t="s">
        <v>6</v>
      </c>
      <c r="G63" s="26" t="s">
        <v>9</v>
      </c>
      <c r="H63" s="26"/>
      <c r="I63" s="26" t="s">
        <v>301</v>
      </c>
      <c r="J63" s="26" t="s">
        <v>301</v>
      </c>
      <c r="K63" s="27"/>
      <c r="L63" s="24" t="s">
        <v>522</v>
      </c>
    </row>
    <row r="64" spans="1:12" x14ac:dyDescent="0.25">
      <c r="A64" s="24" t="s">
        <v>603</v>
      </c>
      <c r="B64" s="24" t="s">
        <v>426</v>
      </c>
      <c r="C64" s="25">
        <v>-20.545190999999999</v>
      </c>
      <c r="D64" s="25">
        <v>130.31106600000001</v>
      </c>
      <c r="E64" s="26" t="s">
        <v>216</v>
      </c>
      <c r="F64" s="26" t="s">
        <v>6</v>
      </c>
      <c r="G64" s="26" t="s">
        <v>9</v>
      </c>
      <c r="H64" s="26" t="s">
        <v>302</v>
      </c>
      <c r="I64" s="26" t="s">
        <v>302</v>
      </c>
      <c r="J64" s="26" t="s">
        <v>14</v>
      </c>
      <c r="K64" s="27">
        <v>45744</v>
      </c>
      <c r="L64" s="24" t="s">
        <v>219</v>
      </c>
    </row>
    <row r="65" spans="1:12" x14ac:dyDescent="0.25">
      <c r="A65" s="24" t="s">
        <v>607</v>
      </c>
      <c r="B65" s="24" t="s">
        <v>426</v>
      </c>
      <c r="C65" s="25">
        <v>-20.550018999999999</v>
      </c>
      <c r="D65" s="25">
        <v>130.32310799999999</v>
      </c>
      <c r="E65" s="26" t="s">
        <v>216</v>
      </c>
      <c r="F65" s="26" t="s">
        <v>5</v>
      </c>
      <c r="G65" s="26" t="s">
        <v>9</v>
      </c>
      <c r="H65" s="26" t="s">
        <v>611</v>
      </c>
      <c r="I65" s="26" t="s">
        <v>609</v>
      </c>
      <c r="J65" s="26" t="s">
        <v>15</v>
      </c>
      <c r="K65" s="27">
        <v>45078</v>
      </c>
      <c r="L65" s="24" t="s">
        <v>219</v>
      </c>
    </row>
    <row r="66" spans="1:12" x14ac:dyDescent="0.25">
      <c r="A66" s="24" t="s">
        <v>613</v>
      </c>
      <c r="B66" s="24" t="s">
        <v>426</v>
      </c>
      <c r="C66" s="25">
        <v>-20.533501000000001</v>
      </c>
      <c r="D66" s="25">
        <v>130.29433399999999</v>
      </c>
      <c r="E66" s="26" t="s">
        <v>216</v>
      </c>
      <c r="F66" s="26" t="s">
        <v>6</v>
      </c>
      <c r="G66" s="26" t="s">
        <v>9</v>
      </c>
      <c r="H66" s="26" t="s">
        <v>615</v>
      </c>
      <c r="I66" s="26" t="s">
        <v>615</v>
      </c>
      <c r="J66" s="26" t="s">
        <v>14</v>
      </c>
      <c r="K66" s="27">
        <v>45078</v>
      </c>
      <c r="L66" s="24"/>
    </row>
    <row r="67" spans="1:12" x14ac:dyDescent="0.25">
      <c r="A67" s="24" t="s">
        <v>616</v>
      </c>
      <c r="B67" s="24" t="s">
        <v>617</v>
      </c>
      <c r="C67" s="25">
        <v>37.231999999999999</v>
      </c>
      <c r="D67" s="25">
        <v>-105.3707</v>
      </c>
      <c r="E67" s="26" t="s">
        <v>216</v>
      </c>
      <c r="F67" s="26" t="s">
        <v>6</v>
      </c>
      <c r="G67" s="26" t="s">
        <v>9</v>
      </c>
      <c r="H67" s="26"/>
      <c r="I67" s="26"/>
      <c r="J67" s="26" t="s">
        <v>13</v>
      </c>
      <c r="K67" s="27">
        <v>44725</v>
      </c>
      <c r="L67" s="24" t="s">
        <v>522</v>
      </c>
    </row>
    <row r="68" spans="1:12" x14ac:dyDescent="0.25">
      <c r="A68" s="24" t="s">
        <v>624</v>
      </c>
      <c r="B68" s="24" t="s">
        <v>426</v>
      </c>
      <c r="C68" s="25">
        <v>-20.550018999999999</v>
      </c>
      <c r="D68" s="25">
        <v>130.32310799999999</v>
      </c>
      <c r="E68" s="26" t="s">
        <v>216</v>
      </c>
      <c r="F68" s="26" t="s">
        <v>5</v>
      </c>
      <c r="G68" s="26" t="s">
        <v>9</v>
      </c>
      <c r="H68" s="26" t="s">
        <v>627</v>
      </c>
      <c r="I68" s="26" t="s">
        <v>625</v>
      </c>
      <c r="J68" s="26" t="s">
        <v>14</v>
      </c>
      <c r="K68" s="27">
        <v>45078</v>
      </c>
      <c r="L68" s="24" t="s">
        <v>219</v>
      </c>
    </row>
    <row r="69" spans="1:12" x14ac:dyDescent="0.25">
      <c r="A69" s="24" t="s">
        <v>628</v>
      </c>
      <c r="B69" s="24" t="s">
        <v>426</v>
      </c>
      <c r="C69" s="25">
        <v>-20.533501000000001</v>
      </c>
      <c r="D69" s="25">
        <v>130.32310799999999</v>
      </c>
      <c r="E69" s="26" t="s">
        <v>216</v>
      </c>
      <c r="F69" s="26" t="s">
        <v>5</v>
      </c>
      <c r="G69" s="26" t="s">
        <v>9</v>
      </c>
      <c r="H69" s="26" t="s">
        <v>633</v>
      </c>
      <c r="I69" s="26" t="s">
        <v>631</v>
      </c>
      <c r="J69" s="26" t="s">
        <v>14</v>
      </c>
      <c r="K69" s="27">
        <v>45078</v>
      </c>
      <c r="L69" s="24" t="s">
        <v>219</v>
      </c>
    </row>
    <row r="70" spans="1:12" x14ac:dyDescent="0.25">
      <c r="A70" s="24" t="s">
        <v>634</v>
      </c>
      <c r="B70" s="24" t="s">
        <v>635</v>
      </c>
      <c r="C70" s="25">
        <v>-33.497557999999998</v>
      </c>
      <c r="D70" s="25">
        <v>149.005111</v>
      </c>
      <c r="E70" s="26" t="s">
        <v>216</v>
      </c>
      <c r="F70" s="26" t="s">
        <v>6</v>
      </c>
      <c r="G70" s="26" t="s">
        <v>428</v>
      </c>
      <c r="H70" s="26" t="s">
        <v>640</v>
      </c>
      <c r="I70" s="26" t="s">
        <v>639</v>
      </c>
      <c r="J70" s="26" t="s">
        <v>15</v>
      </c>
      <c r="K70" s="27">
        <v>45627</v>
      </c>
      <c r="L70" s="24" t="s">
        <v>219</v>
      </c>
    </row>
    <row r="71" spans="1:12" x14ac:dyDescent="0.25">
      <c r="A71" s="24" t="s">
        <v>645</v>
      </c>
      <c r="B71" s="24" t="s">
        <v>635</v>
      </c>
      <c r="C71" s="25">
        <v>-33.514530999999998</v>
      </c>
      <c r="D71" s="25">
        <v>148.999011</v>
      </c>
      <c r="E71" s="26" t="s">
        <v>216</v>
      </c>
      <c r="F71" s="26" t="s">
        <v>6</v>
      </c>
      <c r="G71" s="26" t="s">
        <v>428</v>
      </c>
      <c r="H71" s="26" t="s">
        <v>651</v>
      </c>
      <c r="I71" s="26" t="s">
        <v>527</v>
      </c>
      <c r="J71" s="26" t="s">
        <v>15</v>
      </c>
      <c r="K71" s="27">
        <v>45627</v>
      </c>
      <c r="L71" s="24" t="s">
        <v>219</v>
      </c>
    </row>
    <row r="72" spans="1:12" x14ac:dyDescent="0.25">
      <c r="A72" s="24" t="s">
        <v>653</v>
      </c>
      <c r="B72" s="24" t="s">
        <v>635</v>
      </c>
      <c r="C72" s="25">
        <v>-33.456822000000003</v>
      </c>
      <c r="D72" s="25">
        <v>148.998178</v>
      </c>
      <c r="E72" s="26" t="s">
        <v>216</v>
      </c>
      <c r="F72" s="26" t="s">
        <v>5</v>
      </c>
      <c r="G72" s="26" t="s">
        <v>127</v>
      </c>
      <c r="H72" s="26" t="s">
        <v>658</v>
      </c>
      <c r="I72" s="26" t="s">
        <v>656</v>
      </c>
      <c r="J72" s="26" t="s">
        <v>127</v>
      </c>
      <c r="K72" s="27">
        <v>45689</v>
      </c>
      <c r="L72" s="24" t="s">
        <v>229</v>
      </c>
    </row>
    <row r="73" spans="1:12" x14ac:dyDescent="0.25">
      <c r="A73" s="24" t="s">
        <v>660</v>
      </c>
      <c r="B73" s="24" t="s">
        <v>661</v>
      </c>
      <c r="C73" s="25">
        <v>57.746633000000003</v>
      </c>
      <c r="D73" s="25">
        <v>-129.73026400000001</v>
      </c>
      <c r="E73" s="26" t="s">
        <v>216</v>
      </c>
      <c r="F73" s="26" t="s">
        <v>5</v>
      </c>
      <c r="G73" s="26" t="s">
        <v>11</v>
      </c>
      <c r="H73" s="26" t="s">
        <v>668</v>
      </c>
      <c r="I73" s="26" t="s">
        <v>666</v>
      </c>
      <c r="J73" s="26" t="s">
        <v>17</v>
      </c>
      <c r="K73" s="27">
        <v>45503</v>
      </c>
      <c r="L73" s="24" t="s">
        <v>219</v>
      </c>
    </row>
    <row r="74" spans="1:12" x14ac:dyDescent="0.25">
      <c r="A74" s="24" t="s">
        <v>673</v>
      </c>
      <c r="B74" s="24" t="s">
        <v>351</v>
      </c>
      <c r="C74" s="25">
        <v>15.2302</v>
      </c>
      <c r="D74" s="25">
        <v>-91.699697999999998</v>
      </c>
      <c r="E74" s="26" t="s">
        <v>216</v>
      </c>
      <c r="F74" s="26" t="s">
        <v>7</v>
      </c>
      <c r="G74" s="26" t="s">
        <v>127</v>
      </c>
      <c r="H74" s="26"/>
      <c r="I74" s="26" t="s">
        <v>675</v>
      </c>
      <c r="J74" s="26" t="s">
        <v>127</v>
      </c>
      <c r="K74" s="27">
        <v>44423</v>
      </c>
      <c r="L74" s="24" t="s">
        <v>219</v>
      </c>
    </row>
    <row r="75" spans="1:12" x14ac:dyDescent="0.25">
      <c r="A75" s="24" t="s">
        <v>678</v>
      </c>
      <c r="B75" s="24" t="s">
        <v>679</v>
      </c>
      <c r="C75" s="25">
        <v>56.468983000000001</v>
      </c>
      <c r="D75" s="25">
        <v>-130.178383</v>
      </c>
      <c r="E75" s="26" t="s">
        <v>216</v>
      </c>
      <c r="F75" s="26" t="s">
        <v>5</v>
      </c>
      <c r="G75" s="26" t="s">
        <v>127</v>
      </c>
      <c r="H75" s="26" t="s">
        <v>683</v>
      </c>
      <c r="I75" s="26" t="s">
        <v>681</v>
      </c>
      <c r="J75" s="26" t="s">
        <v>127</v>
      </c>
      <c r="K75" s="27"/>
      <c r="L75" s="24" t="s">
        <v>229</v>
      </c>
    </row>
    <row r="76" spans="1:12" x14ac:dyDescent="0.25">
      <c r="A76" s="24" t="s">
        <v>685</v>
      </c>
      <c r="B76" s="24" t="s">
        <v>426</v>
      </c>
      <c r="C76" s="25">
        <v>-20.545190999999999</v>
      </c>
      <c r="D76" s="25">
        <v>130.31106600000001</v>
      </c>
      <c r="E76" s="26" t="s">
        <v>216</v>
      </c>
      <c r="F76" s="26" t="s">
        <v>6</v>
      </c>
      <c r="G76" s="26" t="s">
        <v>9</v>
      </c>
      <c r="H76" s="26" t="s">
        <v>687</v>
      </c>
      <c r="I76" s="26" t="s">
        <v>686</v>
      </c>
      <c r="J76" s="26" t="s">
        <v>15</v>
      </c>
      <c r="K76" s="27">
        <v>45744</v>
      </c>
      <c r="L76" s="24" t="s">
        <v>219</v>
      </c>
    </row>
    <row r="77" spans="1:12" x14ac:dyDescent="0.25">
      <c r="A77" s="24" t="s">
        <v>690</v>
      </c>
      <c r="B77" s="24" t="s">
        <v>248</v>
      </c>
      <c r="C77" s="25">
        <v>40.783332999999999</v>
      </c>
      <c r="D77" s="25">
        <v>-116.200278</v>
      </c>
      <c r="E77" s="26" t="s">
        <v>249</v>
      </c>
      <c r="F77" s="26" t="s">
        <v>5</v>
      </c>
      <c r="G77" s="26" t="s">
        <v>127</v>
      </c>
      <c r="H77" s="26" t="s">
        <v>693</v>
      </c>
      <c r="I77" s="26" t="s">
        <v>692</v>
      </c>
      <c r="J77" s="26" t="s">
        <v>14</v>
      </c>
      <c r="K77" s="27"/>
      <c r="L77" s="24" t="s">
        <v>229</v>
      </c>
    </row>
    <row r="78" spans="1:12" x14ac:dyDescent="0.25">
      <c r="A78" s="24" t="s">
        <v>695</v>
      </c>
      <c r="B78" s="24" t="s">
        <v>248</v>
      </c>
      <c r="C78" s="25">
        <v>41.007314999999998</v>
      </c>
      <c r="D78" s="25">
        <v>-116.432022</v>
      </c>
      <c r="E78" s="26" t="s">
        <v>249</v>
      </c>
      <c r="F78" s="26" t="s">
        <v>7</v>
      </c>
      <c r="G78" s="26" t="s">
        <v>10</v>
      </c>
      <c r="H78" s="26" t="s">
        <v>697</v>
      </c>
      <c r="I78" s="26" t="s">
        <v>697</v>
      </c>
      <c r="J78" s="26" t="s">
        <v>14</v>
      </c>
      <c r="K78" s="27"/>
      <c r="L78" s="24" t="s">
        <v>229</v>
      </c>
    </row>
    <row r="79" spans="1:12" x14ac:dyDescent="0.25">
      <c r="A79" s="24" t="s">
        <v>699</v>
      </c>
      <c r="B79" s="24" t="s">
        <v>511</v>
      </c>
      <c r="C79" s="25">
        <v>40.495761999999999</v>
      </c>
      <c r="D79" s="25">
        <v>-117.14279399999999</v>
      </c>
      <c r="E79" s="26" t="s">
        <v>249</v>
      </c>
      <c r="F79" s="26" t="s">
        <v>7</v>
      </c>
      <c r="G79" s="26" t="s">
        <v>9</v>
      </c>
      <c r="H79" s="26" t="s">
        <v>701</v>
      </c>
      <c r="I79" s="26" t="s">
        <v>701</v>
      </c>
      <c r="J79" s="26" t="s">
        <v>14</v>
      </c>
      <c r="K79" s="27"/>
      <c r="L79" s="24" t="s">
        <v>229</v>
      </c>
    </row>
    <row r="80" spans="1:12" x14ac:dyDescent="0.25">
      <c r="A80" s="24" t="s">
        <v>703</v>
      </c>
      <c r="B80" s="24" t="s">
        <v>704</v>
      </c>
      <c r="C80" s="25">
        <v>7.244084</v>
      </c>
      <c r="D80" s="25">
        <v>-2.357132</v>
      </c>
      <c r="E80" s="26" t="s">
        <v>216</v>
      </c>
      <c r="F80" s="26" t="s">
        <v>5</v>
      </c>
      <c r="G80" s="26" t="s">
        <v>10</v>
      </c>
      <c r="H80" s="26" t="s">
        <v>706</v>
      </c>
      <c r="I80" s="26" t="s">
        <v>708</v>
      </c>
      <c r="J80" s="26" t="s">
        <v>17</v>
      </c>
      <c r="K80" s="27"/>
      <c r="L80" s="24" t="s">
        <v>219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460314954FC46BAAA0EE40A6C440A" ma:contentTypeVersion="10" ma:contentTypeDescription="Create a new document." ma:contentTypeScope="" ma:versionID="8dba47088a0d810ce3b6ce31e7c30b57">
  <xsd:schema xmlns:xsd="http://www.w3.org/2001/XMLSchema" xmlns:xs="http://www.w3.org/2001/XMLSchema" xmlns:p="http://schemas.microsoft.com/office/2006/metadata/properties" xmlns:ns2="2dc5a6b3-2763-4495-8cce-558e3c2bfc80" xmlns:ns3="02763dd3-f9d6-4cf4-b1e8-7cfe4ce9f6ee" targetNamespace="http://schemas.microsoft.com/office/2006/metadata/properties" ma:root="true" ma:fieldsID="5e4b4f3b9debb4fe3a83c27e1f7db985" ns2:_="" ns3:_="">
    <xsd:import namespace="2dc5a6b3-2763-4495-8cce-558e3c2bfc80"/>
    <xsd:import namespace="02763dd3-f9d6-4cf4-b1e8-7cfe4ce9f6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Actionable" minOccurs="0"/>
                <xsd:element ref="ns2:Actio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5a6b3-2763-4495-8cce-558e3c2bfc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Actionable" ma:index="14" nillable="true" ma:displayName="Actionable" ma:default="0" ma:format="Dropdown" ma:internalName="Actionable">
      <xsd:simpleType>
        <xsd:restriction base="dms:Boolean"/>
      </xsd:simpleType>
    </xsd:element>
    <xsd:element name="Action" ma:index="15" nillable="true" ma:displayName="Action" ma:format="Dropdown" ma:internalName="Action">
      <xsd:simpleType>
        <xsd:restriction base="dms:Text">
          <xsd:maxLength value="255"/>
        </xsd:restriction>
      </xsd:simpleType>
    </xsd:element>
    <xsd:element name="Notes" ma:index="16"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763dd3-f9d6-4cf4-b1e8-7cfe4ce9f6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ctionable xmlns="2dc5a6b3-2763-4495-8cce-558e3c2bfc80">false</Actionable>
    <Action xmlns="2dc5a6b3-2763-4495-8cce-558e3c2bfc80" xsi:nil="true"/>
    <Notes xmlns="2dc5a6b3-2763-4495-8cce-558e3c2bfc80">WARNING: DO NOT OPEN / EDIT! If you wish to make changes to the report template, please reach out to Jordan.Brack@newmont.com.</Note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F99395-B2EA-4CDC-9A9A-6C607D3A6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5a6b3-2763-4495-8cce-558e3c2bfc80"/>
    <ds:schemaRef ds:uri="02763dd3-f9d6-4cf4-b1e8-7cfe4ce9f6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BBC497-2F04-4DBB-B3FE-D355352B12DD}">
  <ds:schemaRefs>
    <ds:schemaRef ds:uri="http://schemas.microsoft.com/office/2006/metadata/properties"/>
    <ds:schemaRef ds:uri="http://schemas.microsoft.com/office/infopath/2007/PartnerControls"/>
    <ds:schemaRef ds:uri="2dc5a6b3-2763-4495-8cce-558e3c2bfc80"/>
  </ds:schemaRefs>
</ds:datastoreItem>
</file>

<file path=customXml/itemProps3.xml><?xml version="1.0" encoding="utf-8"?>
<ds:datastoreItem xmlns:ds="http://schemas.openxmlformats.org/officeDocument/2006/customXml" ds:itemID="{00938241-E6D6-49A4-BC73-FEE0D7BE59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4</vt:i4>
      </vt:variant>
    </vt:vector>
  </HeadingPairs>
  <TitlesOfParts>
    <vt:vector size="8" baseType="lpstr">
      <vt:lpstr>Summary</vt:lpstr>
      <vt:lpstr>Concordance Table</vt:lpstr>
      <vt:lpstr>All Dams_Complete</vt:lpstr>
      <vt:lpstr>SASB EM-MM-540a.1</vt:lpstr>
      <vt:lpstr>Location</vt:lpstr>
      <vt:lpstr>Status</vt:lpstr>
      <vt:lpstr>Construction Method</vt:lpstr>
      <vt:lpstr>Consequence Classification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Pouw</dc:creator>
  <cp:keywords/>
  <dc:description/>
  <cp:lastModifiedBy>Kristin Pouw</cp:lastModifiedBy>
  <cp:revision/>
  <dcterms:created xsi:type="dcterms:W3CDTF">2023-03-13T21:35:35Z</dcterms:created>
  <dcterms:modified xsi:type="dcterms:W3CDTF">2026-04-01T17:05:10Z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0x0101003B6460314954FC46BAAA0EE40A6C440A</vt:lpwstr>
  </property>
  <property fmtid="{D5CDD505-2E9C-101B-9397-08002B2CF9AE}" pid="3" name="MediaServiceImageTags">
    <vt:lpwstr/>
  </property>
</Properties>
</file>