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X:\Finance\FRPSHARE\Public Reporting\Earnings Release\2020\Q4 2020\Published Statements\"/>
    </mc:Choice>
  </mc:AlternateContent>
  <xr:revisionPtr revIDLastSave="0" documentId="13_ncr:1_{47F06172-BE88-4731-B414-6CB82F718C1F}" xr6:coauthVersionLast="45" xr6:coauthVersionMax="46" xr10:uidLastSave="{00000000-0000-0000-0000-000000000000}"/>
  <bookViews>
    <workbookView xWindow="28692" yWindow="-108" windowWidth="29016" windowHeight="15816" xr2:uid="{00000000-000D-0000-FFFF-FFFF00000000}"/>
  </bookViews>
  <sheets>
    <sheet name="Balance Sheet" sheetId="1" r:id="rId1"/>
  </sheets>
  <definedNames>
    <definedName name="_xlnm.Print_Area" localSheetId="0">'Balance Sheet'!$A$1:$L$71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4" i="1" l="1"/>
  <c r="B53" i="1"/>
  <c r="E52" i="1"/>
  <c r="D52" i="1"/>
  <c r="C52" i="1"/>
  <c r="B52" i="1"/>
  <c r="B42" i="1" l="1"/>
  <c r="C34" i="1"/>
  <c r="D34" i="1"/>
  <c r="D42" i="1" s="1"/>
  <c r="E34" i="1"/>
  <c r="F34" i="1"/>
  <c r="F42" i="1" s="1"/>
  <c r="G34" i="1"/>
  <c r="G42" i="1" s="1"/>
  <c r="H34" i="1"/>
  <c r="H42" i="1" s="1"/>
  <c r="I34" i="1"/>
  <c r="I42" i="1" s="1"/>
  <c r="J34" i="1"/>
  <c r="J42" i="1" s="1"/>
  <c r="K34" i="1"/>
  <c r="K42" i="1" s="1"/>
  <c r="L34" i="1"/>
  <c r="B34" i="1"/>
  <c r="B47" i="1" s="1"/>
  <c r="B23" i="1"/>
  <c r="C15" i="1"/>
  <c r="C23" i="1" s="1"/>
  <c r="D15" i="1"/>
  <c r="D23" i="1" s="1"/>
  <c r="E15" i="1"/>
  <c r="E23" i="1" s="1"/>
  <c r="F15" i="1"/>
  <c r="F23" i="1" s="1"/>
  <c r="G15" i="1"/>
  <c r="G23" i="1" s="1"/>
  <c r="H15" i="1"/>
  <c r="H23" i="1" s="1"/>
  <c r="I15" i="1"/>
  <c r="I23" i="1" s="1"/>
  <c r="J15" i="1"/>
  <c r="J23" i="1" s="1"/>
  <c r="K15" i="1"/>
  <c r="K23" i="1" s="1"/>
  <c r="L15" i="1"/>
  <c r="L23" i="1" s="1"/>
  <c r="B15" i="1"/>
  <c r="B46" i="1"/>
  <c r="C42" i="1" l="1"/>
  <c r="L42" i="1"/>
  <c r="E42" i="1"/>
  <c r="B48" i="1"/>
  <c r="C54" i="1" l="1"/>
  <c r="C46" i="1" l="1"/>
  <c r="C47" i="1" s="1"/>
  <c r="C53" i="1" l="1"/>
  <c r="C48" i="1"/>
  <c r="D54" i="1"/>
  <c r="E46" i="1"/>
  <c r="E47" i="1" s="1"/>
  <c r="F46" i="1"/>
  <c r="F47" i="1" s="1"/>
  <c r="G46" i="1"/>
  <c r="G47" i="1" s="1"/>
  <c r="H46" i="1"/>
  <c r="H47" i="1" s="1"/>
  <c r="I46" i="1"/>
  <c r="I47" i="1" s="1"/>
  <c r="J46" i="1"/>
  <c r="J47" i="1" s="1"/>
  <c r="K46" i="1"/>
  <c r="K47" i="1" s="1"/>
  <c r="L46" i="1"/>
  <c r="L47" i="1" s="1"/>
  <c r="E53" i="1"/>
  <c r="F52" i="1"/>
  <c r="G52" i="1"/>
  <c r="H52" i="1"/>
  <c r="I52" i="1"/>
  <c r="I53" i="1" s="1"/>
  <c r="J52" i="1"/>
  <c r="K52" i="1"/>
  <c r="L52" i="1"/>
  <c r="E54" i="1"/>
  <c r="F54" i="1"/>
  <c r="G54" i="1"/>
  <c r="H54" i="1"/>
  <c r="I54" i="1"/>
  <c r="J54" i="1"/>
  <c r="K54" i="1"/>
  <c r="L54" i="1"/>
  <c r="L53" i="1" l="1"/>
  <c r="H53" i="1"/>
  <c r="G53" i="1"/>
  <c r="I48" i="1"/>
  <c r="K53" i="1"/>
  <c r="G48" i="1"/>
  <c r="K48" i="1"/>
  <c r="L48" i="1"/>
  <c r="H48" i="1"/>
  <c r="J53" i="1"/>
  <c r="F48" i="1"/>
  <c r="E48" i="1"/>
  <c r="F53" i="1"/>
  <c r="J48" i="1"/>
  <c r="D46" i="1" l="1"/>
  <c r="D53" i="1" l="1"/>
  <c r="D47" i="1"/>
  <c r="D48" i="1" s="1"/>
</calcChain>
</file>

<file path=xl/sharedStrings.xml><?xml version="1.0" encoding="utf-8"?>
<sst xmlns="http://schemas.openxmlformats.org/spreadsheetml/2006/main" count="57" uniqueCount="56">
  <si>
    <t>BALANCE SHEET INFORMATION</t>
  </si>
  <si>
    <t>ECOLAB INC.</t>
  </si>
  <si>
    <t>Assets</t>
  </si>
  <si>
    <t>Cash and cash equivalents</t>
  </si>
  <si>
    <t>Accounts receivable, net</t>
  </si>
  <si>
    <t>Inventories</t>
  </si>
  <si>
    <t>Deferred income taxes</t>
  </si>
  <si>
    <t>Other current assets</t>
  </si>
  <si>
    <t xml:space="preserve">Property, plant and equipment, net         </t>
  </si>
  <si>
    <t>Other assets</t>
  </si>
  <si>
    <t>Total assets</t>
  </si>
  <si>
    <t>Short-term debt</t>
  </si>
  <si>
    <t>Accounts payable</t>
  </si>
  <si>
    <t>Compensation and benefits</t>
  </si>
  <si>
    <t>Income taxes</t>
  </si>
  <si>
    <t>Other current liabilities</t>
  </si>
  <si>
    <t>Long-term debt</t>
  </si>
  <si>
    <t>Postretirement health care and pension benefits</t>
  </si>
  <si>
    <t>Other liabilities</t>
  </si>
  <si>
    <t>Balance Sheet Measures</t>
  </si>
  <si>
    <t>Total debt</t>
  </si>
  <si>
    <t>Total debt to capitalization</t>
  </si>
  <si>
    <t>Book value per common share</t>
  </si>
  <si>
    <t>December 31 (millions, except per share)</t>
  </si>
  <si>
    <t>Total current assets</t>
  </si>
  <si>
    <t>Total current liabilities</t>
  </si>
  <si>
    <t>Ecolab shareholders' equity</t>
  </si>
  <si>
    <t>Noncontrolling interest</t>
  </si>
  <si>
    <t>Total equity</t>
  </si>
  <si>
    <t>Total liabilities and equity</t>
  </si>
  <si>
    <t xml:space="preserve">Notes:   </t>
  </si>
  <si>
    <t>Goodwill</t>
  </si>
  <si>
    <t>Other intangible assets, net</t>
  </si>
  <si>
    <t>Liabilities and Equity</t>
  </si>
  <si>
    <t>Total liabilities</t>
  </si>
  <si>
    <t>resulting in a reduction in its December 31, 2014 current assets and current liabilities.</t>
  </si>
  <si>
    <t xml:space="preserve">Balances for 2014 have been restated to reflect the policy change made by the company for presenting derivatives subject to master netting agreements with the same counterparties, </t>
  </si>
  <si>
    <t>Balances for 2011 have been revised to correct the jurisdictional netting of long-term deferred tax assets and liabilities.</t>
  </si>
  <si>
    <r>
      <t xml:space="preserve">Results for years earlier than 2016 are not presented on a comparable basis due to the adoption of ASU 2014-09, </t>
    </r>
    <r>
      <rPr>
        <i/>
        <sz val="10"/>
        <rFont val="Arial"/>
        <family val="2"/>
      </rPr>
      <t xml:space="preserve">Revenue from Contracts with Customers. </t>
    </r>
  </si>
  <si>
    <r>
      <t>Acquisitions:</t>
    </r>
    <r>
      <rPr>
        <sz val="10"/>
        <color theme="1"/>
        <rFont val="Arial"/>
        <family val="2"/>
      </rPr>
      <t xml:space="preserve"> We continue to invest in our business, the following acquisitions significantly impact the comparability of certain financial data to prior years. </t>
    </r>
  </si>
  <si>
    <t>2017: Anios</t>
  </si>
  <si>
    <t>2013: Champion Technologies</t>
  </si>
  <si>
    <t>2011: Nalco</t>
  </si>
  <si>
    <t>Operating lease assets</t>
  </si>
  <si>
    <t>Operating lease liabilities</t>
  </si>
  <si>
    <t>Current assets</t>
  </si>
  <si>
    <t>Current liabilities</t>
  </si>
  <si>
    <r>
      <t xml:space="preserve">Results for years earlier than 2019 are not presented on a comparable basis due to the adoption of Accounting Standards Codification Topic 842 </t>
    </r>
    <r>
      <rPr>
        <i/>
        <sz val="10"/>
        <rFont val="Arial"/>
        <family val="2"/>
      </rPr>
      <t>Leases</t>
    </r>
    <r>
      <rPr>
        <sz val="10"/>
        <rFont val="Arial"/>
        <family val="2"/>
      </rPr>
      <t xml:space="preserve"> prospectively and recorded a cumulative effect adjustment to the opening balance of retained earnings of $2.8.  </t>
    </r>
    <r>
      <rPr>
        <i/>
        <sz val="10"/>
        <rFont val="Arial"/>
        <family val="2"/>
      </rPr>
      <t xml:space="preserve"> </t>
    </r>
  </si>
  <si>
    <t>Current assets of discontinued operations</t>
  </si>
  <si>
    <t>Long-term assets of discontinued operations</t>
  </si>
  <si>
    <t>Long-term liabilities of discontinued operations</t>
  </si>
  <si>
    <t>Current liabilities of discontinued operations</t>
  </si>
  <si>
    <t>Deferred income taxes have been stated separately from other liabilities for years 2010 through 2015.</t>
  </si>
  <si>
    <t>Balances for 2010 through 2014 have been restated to reflect the retrospective application of accounting guidance related to simplifying the presentation of debt issue costs.</t>
  </si>
  <si>
    <t xml:space="preserve">On January 1, 2020, the Company adopted Accounting Standards Codification (ASC) Topic 326 Credit Losses for expected credit losses using the modified retrospective approach and recorded a $4.3M reduction to 2020 beginning retained earnings. </t>
  </si>
  <si>
    <t xml:space="preserve">The ChampionX business met the criteria to be reported as discontinued operations in 2020. Therefore, the historical results of ChampionX were retrospectively reclassified to discontinued operations for the years 2020, 2019, 2018, and 2017. Results for years earlier than 2017 are not presented on a comparable basis as these results have not been recast for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</si>
</sst>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0.0%"/>
    <numFmt numFmtId="168" formatCode="_(&quot;$&quot;* #,##0.0_);_(&quot;$&quot;* \(#,##0.0\);_(&quot;$&quot;* &quot;-&quot;?_);_(@_)"/>
    <numFmt numFmtId="169" formatCode="_(* #,##0.0_);_(* \(#,##0.0\);_(* &quot;-&quot;?_);_(@_)"/>
    <numFmt numFmtId="170" formatCode="_(* #,##0_);_(* \(#,##0\);_(* &quot;-&quot;?_);_(@_)"/>
  </numFmts>
  <fonts count="7"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0"/>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33">
    <xf numFmtId="0" fontId="0" fillId="0" borderId="0" xfId="0"/>
    <xf numFmtId="0" fontId="0" fillId="0" borderId="0" xfId="0" applyFill="1"/>
    <xf numFmtId="0" fontId="3" fillId="0" borderId="0" xfId="0" applyFont="1" applyFill="1"/>
    <xf numFmtId="0" fontId="4" fillId="0" borderId="0" xfId="0" applyFont="1" applyFill="1"/>
    <xf numFmtId="0" fontId="3" fillId="0" borderId="1" xfId="0" applyFont="1" applyFill="1" applyBorder="1"/>
    <xf numFmtId="0" fontId="3" fillId="0" borderId="1" xfId="0" applyFont="1" applyFill="1" applyBorder="1" applyAlignment="1">
      <alignment horizontal="center"/>
    </xf>
    <xf numFmtId="165" fontId="1" fillId="0" borderId="0" xfId="1" applyNumberFormat="1" applyFill="1"/>
    <xf numFmtId="43" fontId="1" fillId="0" borderId="0" xfId="1" applyFont="1" applyFill="1"/>
    <xf numFmtId="0" fontId="1" fillId="0" borderId="0" xfId="0" applyFont="1" applyFill="1"/>
    <xf numFmtId="166" fontId="1" fillId="0" borderId="0" xfId="2" applyNumberFormat="1" applyFont="1" applyFill="1"/>
    <xf numFmtId="166" fontId="1" fillId="0" borderId="0" xfId="2" applyNumberFormat="1" applyFill="1"/>
    <xf numFmtId="164" fontId="1" fillId="0" borderId="0" xfId="1" applyNumberFormat="1" applyFont="1" applyFill="1"/>
    <xf numFmtId="164" fontId="1" fillId="0" borderId="0" xfId="1" applyNumberFormat="1" applyFill="1"/>
    <xf numFmtId="164" fontId="1" fillId="0" borderId="1" xfId="1" applyNumberFormat="1" applyFont="1" applyFill="1" applyBorder="1"/>
    <xf numFmtId="0" fontId="0" fillId="0" borderId="0" xfId="0" applyFill="1" applyAlignment="1">
      <alignment horizontal="left" indent="1"/>
    </xf>
    <xf numFmtId="0" fontId="0" fillId="0" borderId="0" xfId="0" applyFill="1" applyAlignment="1">
      <alignment horizontal="left" indent="2"/>
    </xf>
    <xf numFmtId="166" fontId="1" fillId="0" borderId="2" xfId="2" applyNumberFormat="1" applyFont="1" applyFill="1" applyBorder="1"/>
    <xf numFmtId="167" fontId="1" fillId="0" borderId="0" xfId="3" applyNumberFormat="1" applyFill="1"/>
    <xf numFmtId="44" fontId="1" fillId="0" borderId="0" xfId="2" applyFont="1" applyFill="1"/>
    <xf numFmtId="164" fontId="0" fillId="0" borderId="0" xfId="1" applyNumberFormat="1" applyFont="1" applyFill="1"/>
    <xf numFmtId="0" fontId="4" fillId="0" borderId="0" xfId="0" applyFont="1" applyFill="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indent="2"/>
    </xf>
    <xf numFmtId="168" fontId="1" fillId="0" borderId="0" xfId="0" applyNumberFormat="1" applyFont="1" applyFill="1"/>
    <xf numFmtId="43" fontId="0" fillId="0" borderId="0" xfId="0" applyNumberFormat="1" applyFill="1"/>
    <xf numFmtId="169" fontId="0" fillId="0" borderId="0" xfId="0" applyNumberFormat="1" applyFill="1"/>
    <xf numFmtId="170" fontId="0" fillId="0" borderId="0" xfId="0" applyNumberFormat="1" applyFill="1"/>
    <xf numFmtId="44" fontId="6" fillId="0" borderId="0" xfId="2" applyFont="1" applyFill="1"/>
    <xf numFmtId="0" fontId="0" fillId="0" borderId="0" xfId="0" applyFont="1" applyFill="1"/>
    <xf numFmtId="0" fontId="0" fillId="0" borderId="0" xfId="0" applyFill="1" applyAlignment="1">
      <alignment horizontal="left"/>
    </xf>
    <xf numFmtId="0" fontId="1" fillId="0" borderId="0" xfId="0" applyFont="1" applyFill="1" applyAlignment="1">
      <alignment horizontal="left"/>
    </xf>
    <xf numFmtId="164" fontId="1" fillId="0" borderId="0" xfId="1" applyNumberFormat="1" applyFont="1" applyFill="1" applyBorder="1"/>
    <xf numFmtId="0" fontId="1" fillId="0" borderId="0" xfId="0" applyFont="1" applyFill="1" applyAlignment="1">
      <alignment horizontal="left" vertical="center" wrapText="1" indent="1"/>
    </xf>
  </cellXfs>
  <cellStyles count="6">
    <cellStyle name="Comma" xfId="1" builtinId="3"/>
    <cellStyle name="Currency" xfId="2" builtinId="4"/>
    <cellStyle name="Normal" xfId="0" builtinId="0"/>
    <cellStyle name="Normal 2" xfId="4" xr:uid="{2581DF7B-B841-45C9-80DA-E004C42BA5E8}"/>
    <cellStyle name="Normal 3" xfId="5" xr:uid="{E2CDAD0D-4674-4E6F-A0FB-FCA986161FB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90" zoomScaleNormal="90" workbookViewId="0">
      <pane xSplit="1" ySplit="5" topLeftCell="B6" activePane="bottomRight" state="frozen"/>
      <selection activeCell="G19" sqref="G19"/>
      <selection pane="topRight" activeCell="G19" sqref="G19"/>
      <selection pane="bottomLeft" activeCell="G19" sqref="G19"/>
      <selection pane="bottomRight" activeCell="A3" sqref="A3"/>
    </sheetView>
  </sheetViews>
  <sheetFormatPr defaultColWidth="9.109375" defaultRowHeight="13.2" x14ac:dyDescent="0.25"/>
  <cols>
    <col min="1" max="1" width="48.44140625" style="1" bestFit="1" customWidth="1"/>
    <col min="2" max="3" width="12.44140625" style="1" customWidth="1"/>
    <col min="4" max="9" width="14.109375" style="1" customWidth="1"/>
    <col min="10" max="12" width="14" style="1" customWidth="1"/>
    <col min="13" max="16384" width="9.109375" style="1"/>
  </cols>
  <sheetData>
    <row r="1" spans="1:12" s="2" customFormat="1" x14ac:dyDescent="0.25">
      <c r="A1" s="2" t="s">
        <v>1</v>
      </c>
    </row>
    <row r="2" spans="1:12" s="2" customFormat="1" x14ac:dyDescent="0.25">
      <c r="A2" s="2" t="s">
        <v>0</v>
      </c>
    </row>
    <row r="3" spans="1:12" s="2" customFormat="1" x14ac:dyDescent="0.25"/>
    <row r="4" spans="1:12" s="2" customFormat="1" x14ac:dyDescent="0.25">
      <c r="A4" s="3"/>
      <c r="B4" s="3"/>
      <c r="C4" s="3"/>
      <c r="D4" s="3"/>
      <c r="E4" s="3"/>
      <c r="F4" s="3"/>
      <c r="G4" s="3"/>
      <c r="H4" s="3"/>
      <c r="I4" s="3"/>
      <c r="J4" s="3"/>
      <c r="K4" s="3"/>
      <c r="L4" s="3"/>
    </row>
    <row r="5" spans="1:12" s="2" customFormat="1" x14ac:dyDescent="0.25">
      <c r="A5" s="4" t="s">
        <v>23</v>
      </c>
      <c r="B5" s="5">
        <v>2020</v>
      </c>
      <c r="C5" s="5">
        <v>2019</v>
      </c>
      <c r="D5" s="5">
        <v>2018</v>
      </c>
      <c r="E5" s="5">
        <v>2017</v>
      </c>
      <c r="F5" s="5">
        <v>2016</v>
      </c>
      <c r="G5" s="5">
        <v>2015</v>
      </c>
      <c r="H5" s="5">
        <v>2014</v>
      </c>
      <c r="I5" s="5">
        <v>2013</v>
      </c>
      <c r="J5" s="5">
        <v>2012</v>
      </c>
      <c r="K5" s="5">
        <v>2011</v>
      </c>
      <c r="L5" s="5">
        <v>2010</v>
      </c>
    </row>
    <row r="7" spans="1:12" x14ac:dyDescent="0.25">
      <c r="A7" s="1" t="s">
        <v>2</v>
      </c>
    </row>
    <row r="8" spans="1:12" x14ac:dyDescent="0.25">
      <c r="A8" s="28" t="s">
        <v>45</v>
      </c>
    </row>
    <row r="9" spans="1:12" x14ac:dyDescent="0.25">
      <c r="A9" s="14" t="s">
        <v>3</v>
      </c>
      <c r="B9" s="9">
        <v>1260.2</v>
      </c>
      <c r="C9" s="9">
        <v>118.8</v>
      </c>
      <c r="D9" s="9">
        <v>63.9</v>
      </c>
      <c r="E9" s="9">
        <v>211.4</v>
      </c>
      <c r="F9" s="9">
        <v>327.39999999999998</v>
      </c>
      <c r="G9" s="9">
        <v>92.8</v>
      </c>
      <c r="H9" s="9">
        <v>209.6</v>
      </c>
      <c r="I9" s="9">
        <v>339.2</v>
      </c>
      <c r="J9" s="9">
        <v>1157.8</v>
      </c>
      <c r="K9" s="9">
        <v>1843.6</v>
      </c>
      <c r="L9" s="9">
        <v>242.3</v>
      </c>
    </row>
    <row r="10" spans="1:12" x14ac:dyDescent="0.25">
      <c r="A10" s="14" t="s">
        <v>4</v>
      </c>
      <c r="B10" s="11">
        <v>2273.8000000000002</v>
      </c>
      <c r="C10" s="11">
        <v>2382</v>
      </c>
      <c r="D10" s="11">
        <v>2210.1999999999998</v>
      </c>
      <c r="E10" s="11">
        <v>2571.4</v>
      </c>
      <c r="F10" s="11">
        <v>2338.8000000000002</v>
      </c>
      <c r="G10" s="11">
        <v>2390.1999999999998</v>
      </c>
      <c r="H10" s="11">
        <v>2626.7</v>
      </c>
      <c r="I10" s="11">
        <v>2568</v>
      </c>
      <c r="J10" s="11">
        <v>2225.1</v>
      </c>
      <c r="K10" s="11">
        <v>2095.3000000000002</v>
      </c>
      <c r="L10" s="11">
        <v>999.6</v>
      </c>
    </row>
    <row r="11" spans="1:12" x14ac:dyDescent="0.25">
      <c r="A11" s="14" t="s">
        <v>5</v>
      </c>
      <c r="B11" s="11">
        <v>1285.2</v>
      </c>
      <c r="C11" s="11">
        <v>1081.5999999999999</v>
      </c>
      <c r="D11" s="11">
        <v>1104</v>
      </c>
      <c r="E11" s="11">
        <v>1446.5</v>
      </c>
      <c r="F11" s="11">
        <v>1320</v>
      </c>
      <c r="G11" s="11">
        <v>1388.2</v>
      </c>
      <c r="H11" s="11">
        <v>1466.9</v>
      </c>
      <c r="I11" s="11">
        <v>1321.9</v>
      </c>
      <c r="J11" s="11">
        <v>1088.0999999999999</v>
      </c>
      <c r="K11" s="11">
        <v>1069.5999999999999</v>
      </c>
      <c r="L11" s="11">
        <v>447.6</v>
      </c>
    </row>
    <row r="12" spans="1:12" x14ac:dyDescent="0.25">
      <c r="A12" s="14" t="s">
        <v>6</v>
      </c>
      <c r="B12" s="11">
        <v>0</v>
      </c>
      <c r="C12" s="11">
        <v>0</v>
      </c>
      <c r="D12" s="11">
        <v>0</v>
      </c>
      <c r="E12" s="11">
        <v>0</v>
      </c>
      <c r="F12" s="11">
        <v>0</v>
      </c>
      <c r="G12" s="11">
        <v>250</v>
      </c>
      <c r="H12" s="11">
        <v>183.2</v>
      </c>
      <c r="I12" s="11">
        <v>163</v>
      </c>
      <c r="J12" s="11">
        <v>205.2</v>
      </c>
      <c r="K12" s="11">
        <v>164</v>
      </c>
      <c r="L12" s="11">
        <v>78.900000000000006</v>
      </c>
    </row>
    <row r="13" spans="1:12" x14ac:dyDescent="0.25">
      <c r="A13" s="14" t="s">
        <v>7</v>
      </c>
      <c r="B13" s="31">
        <v>298.2</v>
      </c>
      <c r="C13" s="31">
        <v>295.2</v>
      </c>
      <c r="D13" s="31">
        <v>309.39999999999998</v>
      </c>
      <c r="E13" s="31">
        <v>365</v>
      </c>
      <c r="F13" s="31">
        <v>291.39999999999998</v>
      </c>
      <c r="G13" s="31">
        <v>326.3</v>
      </c>
      <c r="H13" s="31">
        <v>366.6</v>
      </c>
      <c r="I13" s="31">
        <v>306.3</v>
      </c>
      <c r="J13" s="31">
        <v>215.8</v>
      </c>
      <c r="K13" s="31">
        <v>223.5</v>
      </c>
      <c r="L13" s="31">
        <v>101.5</v>
      </c>
    </row>
    <row r="14" spans="1:12" x14ac:dyDescent="0.25">
      <c r="A14" s="21" t="s">
        <v>48</v>
      </c>
      <c r="B14" s="13">
        <v>0</v>
      </c>
      <c r="C14" s="13">
        <v>950.8</v>
      </c>
      <c r="D14" s="13">
        <v>990.2</v>
      </c>
      <c r="E14" s="13">
        <v>0</v>
      </c>
      <c r="F14" s="13">
        <v>0</v>
      </c>
      <c r="G14" s="13">
        <v>0</v>
      </c>
      <c r="H14" s="13">
        <v>0</v>
      </c>
      <c r="I14" s="13">
        <v>0</v>
      </c>
      <c r="J14" s="13">
        <v>0</v>
      </c>
      <c r="K14" s="13">
        <v>0</v>
      </c>
      <c r="L14" s="13">
        <v>0</v>
      </c>
    </row>
    <row r="15" spans="1:12" x14ac:dyDescent="0.25">
      <c r="A15" s="14" t="s">
        <v>24</v>
      </c>
      <c r="B15" s="11">
        <f>SUM(B9:B14)</f>
        <v>5117.3999999999996</v>
      </c>
      <c r="C15" s="11">
        <f t="shared" ref="C15:L15" si="0">SUM(C9:C14)</f>
        <v>4828.3999999999996</v>
      </c>
      <c r="D15" s="11">
        <f t="shared" si="0"/>
        <v>4677.7</v>
      </c>
      <c r="E15" s="11">
        <f t="shared" si="0"/>
        <v>4594.3</v>
      </c>
      <c r="F15" s="11">
        <f t="shared" si="0"/>
        <v>4277.6000000000004</v>
      </c>
      <c r="G15" s="11">
        <f t="shared" si="0"/>
        <v>4447.5</v>
      </c>
      <c r="H15" s="11">
        <f t="shared" si="0"/>
        <v>4853</v>
      </c>
      <c r="I15" s="11">
        <f t="shared" si="0"/>
        <v>4698.4000000000005</v>
      </c>
      <c r="J15" s="11">
        <f t="shared" si="0"/>
        <v>4892</v>
      </c>
      <c r="K15" s="11">
        <f t="shared" si="0"/>
        <v>5396</v>
      </c>
      <c r="L15" s="11">
        <f t="shared" si="0"/>
        <v>1869.9</v>
      </c>
    </row>
    <row r="16" spans="1:12" ht="6" customHeight="1" x14ac:dyDescent="0.25">
      <c r="A16" s="15"/>
      <c r="B16" s="15"/>
      <c r="C16" s="15"/>
      <c r="D16" s="11"/>
      <c r="E16" s="11"/>
      <c r="F16" s="11"/>
      <c r="G16" s="11"/>
      <c r="H16" s="11"/>
      <c r="I16" s="11"/>
      <c r="J16" s="11"/>
      <c r="K16" s="11"/>
      <c r="L16" s="11"/>
    </row>
    <row r="17" spans="1:12" x14ac:dyDescent="0.25">
      <c r="A17" s="29" t="s">
        <v>8</v>
      </c>
      <c r="B17" s="11">
        <v>3124.9</v>
      </c>
      <c r="C17" s="11">
        <v>3228.3</v>
      </c>
      <c r="D17" s="11">
        <v>3087.1</v>
      </c>
      <c r="E17" s="11">
        <v>3707.1</v>
      </c>
      <c r="F17" s="11">
        <v>3365</v>
      </c>
      <c r="G17" s="11">
        <v>3228.3</v>
      </c>
      <c r="H17" s="11">
        <v>3050.6</v>
      </c>
      <c r="I17" s="11">
        <v>2882</v>
      </c>
      <c r="J17" s="11">
        <v>2409.1</v>
      </c>
      <c r="K17" s="11">
        <v>2295.4</v>
      </c>
      <c r="L17" s="11">
        <v>1148.3</v>
      </c>
    </row>
    <row r="18" spans="1:12" x14ac:dyDescent="0.25">
      <c r="A18" s="29" t="s">
        <v>31</v>
      </c>
      <c r="B18" s="11">
        <v>6006.9</v>
      </c>
      <c r="C18" s="11">
        <v>5569.1</v>
      </c>
      <c r="D18" s="11">
        <v>5394.1</v>
      </c>
      <c r="E18" s="11">
        <v>7167.1</v>
      </c>
      <c r="F18" s="11">
        <v>6383</v>
      </c>
      <c r="G18" s="11">
        <v>6490.8</v>
      </c>
      <c r="H18" s="11">
        <v>6717</v>
      </c>
      <c r="I18" s="11">
        <v>6862.9</v>
      </c>
      <c r="J18" s="11">
        <v>5920.5</v>
      </c>
      <c r="K18" s="11">
        <v>5855.3</v>
      </c>
      <c r="L18" s="11">
        <v>1329.3</v>
      </c>
    </row>
    <row r="19" spans="1:12" x14ac:dyDescent="0.25">
      <c r="A19" s="29" t="s">
        <v>32</v>
      </c>
      <c r="B19" s="11">
        <v>2977</v>
      </c>
      <c r="C19" s="11">
        <v>2927.5</v>
      </c>
      <c r="D19" s="11">
        <v>2939.6</v>
      </c>
      <c r="E19" s="11">
        <v>4017.6</v>
      </c>
      <c r="F19" s="11">
        <v>3817.8</v>
      </c>
      <c r="G19" s="11">
        <v>4109.2</v>
      </c>
      <c r="H19" s="11">
        <v>4456.8</v>
      </c>
      <c r="I19" s="11">
        <v>4785.3</v>
      </c>
      <c r="J19" s="11">
        <v>4044.1</v>
      </c>
      <c r="K19" s="11">
        <v>4275.2</v>
      </c>
      <c r="L19" s="11">
        <v>282.5</v>
      </c>
    </row>
    <row r="20" spans="1:12" x14ac:dyDescent="0.25">
      <c r="A20" s="29" t="s">
        <v>43</v>
      </c>
      <c r="B20" s="11">
        <v>423.8</v>
      </c>
      <c r="C20" s="11">
        <v>466.7</v>
      </c>
      <c r="D20" s="11">
        <v>0</v>
      </c>
      <c r="E20" s="11">
        <v>0</v>
      </c>
      <c r="F20" s="11">
        <v>0</v>
      </c>
      <c r="G20" s="11">
        <v>0</v>
      </c>
      <c r="H20" s="11">
        <v>0</v>
      </c>
      <c r="I20" s="11">
        <v>0</v>
      </c>
      <c r="J20" s="11">
        <v>0</v>
      </c>
      <c r="K20" s="11">
        <v>0</v>
      </c>
      <c r="L20" s="11">
        <v>0</v>
      </c>
    </row>
    <row r="21" spans="1:12" x14ac:dyDescent="0.25">
      <c r="A21" s="29" t="s">
        <v>9</v>
      </c>
      <c r="B21" s="11">
        <v>476</v>
      </c>
      <c r="C21" s="11">
        <v>516.29999999999995</v>
      </c>
      <c r="D21" s="11">
        <v>634.9</v>
      </c>
      <c r="E21" s="11">
        <v>477.4</v>
      </c>
      <c r="F21" s="11">
        <v>487.7</v>
      </c>
      <c r="G21" s="11">
        <v>365.9</v>
      </c>
      <c r="H21" s="11">
        <v>350</v>
      </c>
      <c r="I21" s="11">
        <v>379.2</v>
      </c>
      <c r="J21" s="11">
        <v>269.90000000000003</v>
      </c>
      <c r="K21" s="11">
        <v>329.6</v>
      </c>
      <c r="L21" s="11">
        <v>240.79999999999998</v>
      </c>
    </row>
    <row r="22" spans="1:12" x14ac:dyDescent="0.25">
      <c r="A22" s="30" t="s">
        <v>49</v>
      </c>
      <c r="B22" s="11">
        <v>0</v>
      </c>
      <c r="C22" s="11">
        <v>3332.8</v>
      </c>
      <c r="D22" s="11">
        <v>3341.1</v>
      </c>
      <c r="E22" s="11">
        <v>0</v>
      </c>
      <c r="F22" s="11">
        <v>0</v>
      </c>
      <c r="G22" s="11">
        <v>0</v>
      </c>
      <c r="H22" s="11">
        <v>0</v>
      </c>
      <c r="I22" s="11">
        <v>0</v>
      </c>
      <c r="J22" s="11">
        <v>0</v>
      </c>
      <c r="K22" s="11">
        <v>0</v>
      </c>
      <c r="L22" s="11">
        <v>0</v>
      </c>
    </row>
    <row r="23" spans="1:12" ht="13.8" thickBot="1" x14ac:dyDescent="0.3">
      <c r="A23" s="1" t="s">
        <v>10</v>
      </c>
      <c r="B23" s="16">
        <f>SUM(B15:B22)</f>
        <v>18125.999999999996</v>
      </c>
      <c r="C23" s="16">
        <f t="shared" ref="C23:L23" si="1">SUM(C15:C22)</f>
        <v>20869.099999999999</v>
      </c>
      <c r="D23" s="16">
        <f t="shared" si="1"/>
        <v>20074.5</v>
      </c>
      <c r="E23" s="16">
        <f t="shared" si="1"/>
        <v>19963.5</v>
      </c>
      <c r="F23" s="16">
        <f t="shared" si="1"/>
        <v>18331.100000000002</v>
      </c>
      <c r="G23" s="16">
        <f t="shared" si="1"/>
        <v>18641.7</v>
      </c>
      <c r="H23" s="16">
        <f t="shared" si="1"/>
        <v>19427.400000000001</v>
      </c>
      <c r="I23" s="16">
        <f t="shared" si="1"/>
        <v>19607.8</v>
      </c>
      <c r="J23" s="16">
        <f t="shared" si="1"/>
        <v>17535.600000000002</v>
      </c>
      <c r="K23" s="16">
        <f t="shared" si="1"/>
        <v>18151.5</v>
      </c>
      <c r="L23" s="16">
        <f t="shared" si="1"/>
        <v>4870.8</v>
      </c>
    </row>
    <row r="24" spans="1:12" ht="13.8" thickTop="1" x14ac:dyDescent="0.25">
      <c r="D24" s="12"/>
      <c r="E24" s="12"/>
      <c r="F24" s="12"/>
      <c r="G24" s="12"/>
      <c r="H24" s="12"/>
      <c r="I24" s="12"/>
      <c r="J24" s="12"/>
      <c r="K24" s="12"/>
      <c r="L24" s="12"/>
    </row>
    <row r="25" spans="1:12" x14ac:dyDescent="0.25">
      <c r="D25" s="12"/>
      <c r="E25" s="12"/>
      <c r="F25" s="12"/>
      <c r="G25" s="12"/>
      <c r="H25" s="12"/>
      <c r="I25" s="12"/>
      <c r="J25" s="12"/>
      <c r="K25" s="12"/>
      <c r="L25" s="12"/>
    </row>
    <row r="26" spans="1:12" x14ac:dyDescent="0.25">
      <c r="A26" s="3" t="s">
        <v>33</v>
      </c>
      <c r="B26" s="3"/>
      <c r="C26" s="3"/>
      <c r="D26" s="6"/>
      <c r="E26" s="6"/>
      <c r="F26" s="6"/>
      <c r="G26" s="6"/>
      <c r="H26" s="6"/>
      <c r="I26" s="6"/>
      <c r="J26" s="6"/>
      <c r="K26" s="6"/>
      <c r="L26" s="6"/>
    </row>
    <row r="27" spans="1:12" x14ac:dyDescent="0.25">
      <c r="A27" s="8" t="s">
        <v>46</v>
      </c>
      <c r="B27" s="3"/>
      <c r="C27" s="3"/>
      <c r="D27" s="6"/>
      <c r="E27" s="6"/>
      <c r="F27" s="6"/>
      <c r="G27" s="6"/>
      <c r="H27" s="6"/>
      <c r="I27" s="6"/>
      <c r="J27" s="6"/>
      <c r="K27" s="6"/>
      <c r="L27" s="6"/>
    </row>
    <row r="28" spans="1:12" x14ac:dyDescent="0.25">
      <c r="A28" s="14" t="s">
        <v>11</v>
      </c>
      <c r="B28" s="9">
        <v>17.3</v>
      </c>
      <c r="C28" s="9">
        <v>380.5</v>
      </c>
      <c r="D28" s="9">
        <v>742.7</v>
      </c>
      <c r="E28" s="9">
        <v>564.4</v>
      </c>
      <c r="F28" s="9">
        <v>541.29999999999995</v>
      </c>
      <c r="G28" s="9">
        <v>2205.3000000000002</v>
      </c>
      <c r="H28" s="9">
        <v>1704.8</v>
      </c>
      <c r="I28" s="9">
        <v>859.8</v>
      </c>
      <c r="J28" s="9">
        <v>805.5</v>
      </c>
      <c r="K28" s="9">
        <v>1023</v>
      </c>
      <c r="L28" s="9">
        <v>189.2</v>
      </c>
    </row>
    <row r="29" spans="1:12" x14ac:dyDescent="0.25">
      <c r="A29" s="14" t="s">
        <v>12</v>
      </c>
      <c r="B29" s="11">
        <v>1160.5999999999999</v>
      </c>
      <c r="C29" s="11">
        <v>1075.3</v>
      </c>
      <c r="D29" s="11">
        <v>1050.4000000000001</v>
      </c>
      <c r="E29" s="11">
        <v>1177.0999999999999</v>
      </c>
      <c r="F29" s="11">
        <v>983.2</v>
      </c>
      <c r="G29" s="11">
        <v>1049.5999999999999</v>
      </c>
      <c r="H29" s="11">
        <v>1162.4000000000001</v>
      </c>
      <c r="I29" s="11">
        <v>1021.9</v>
      </c>
      <c r="J29" s="11">
        <v>879.7</v>
      </c>
      <c r="K29" s="11">
        <v>815.7</v>
      </c>
      <c r="L29" s="11">
        <v>349.3</v>
      </c>
    </row>
    <row r="30" spans="1:12" x14ac:dyDescent="0.25">
      <c r="A30" s="14" t="s">
        <v>13</v>
      </c>
      <c r="B30" s="11">
        <v>469.3</v>
      </c>
      <c r="C30" s="11">
        <v>565.70000000000005</v>
      </c>
      <c r="D30" s="11">
        <v>542.20000000000005</v>
      </c>
      <c r="E30" s="11">
        <v>549.4</v>
      </c>
      <c r="F30" s="11">
        <v>516.29999999999995</v>
      </c>
      <c r="G30" s="11">
        <v>509</v>
      </c>
      <c r="H30" s="11">
        <v>560.4</v>
      </c>
      <c r="I30" s="11">
        <v>571.1</v>
      </c>
      <c r="J30" s="11">
        <v>518.79999999999995</v>
      </c>
      <c r="K30" s="11">
        <v>497.2</v>
      </c>
      <c r="L30" s="11">
        <v>308.10000000000002</v>
      </c>
    </row>
    <row r="31" spans="1:12" x14ac:dyDescent="0.25">
      <c r="A31" s="14" t="s">
        <v>14</v>
      </c>
      <c r="B31" s="11">
        <v>96.1</v>
      </c>
      <c r="C31" s="11">
        <v>136.9</v>
      </c>
      <c r="D31" s="11">
        <v>96.7</v>
      </c>
      <c r="E31" s="11">
        <v>183.6</v>
      </c>
      <c r="F31" s="11">
        <v>87.4</v>
      </c>
      <c r="G31" s="11">
        <v>52.2</v>
      </c>
      <c r="H31" s="11">
        <v>88.6</v>
      </c>
      <c r="I31" s="11">
        <v>80.900000000000006</v>
      </c>
      <c r="J31" s="11">
        <v>77.400000000000006</v>
      </c>
      <c r="K31" s="11">
        <v>81.7</v>
      </c>
      <c r="L31" s="11">
        <v>36.700000000000003</v>
      </c>
    </row>
    <row r="32" spans="1:12" x14ac:dyDescent="0.25">
      <c r="A32" s="14" t="s">
        <v>15</v>
      </c>
      <c r="B32" s="31">
        <v>1188.9000000000001</v>
      </c>
      <c r="C32" s="31">
        <v>1110.7</v>
      </c>
      <c r="D32" s="31">
        <v>945.9</v>
      </c>
      <c r="E32" s="31">
        <v>1000.7</v>
      </c>
      <c r="F32" s="31">
        <v>930.9</v>
      </c>
      <c r="G32" s="31">
        <v>948.3</v>
      </c>
      <c r="H32" s="31">
        <v>851.7</v>
      </c>
      <c r="I32" s="31">
        <v>953.8</v>
      </c>
      <c r="J32" s="31">
        <v>771</v>
      </c>
      <c r="K32" s="31">
        <v>748.7</v>
      </c>
      <c r="L32" s="31">
        <v>441.5</v>
      </c>
    </row>
    <row r="33" spans="1:12" x14ac:dyDescent="0.25">
      <c r="A33" s="21" t="s">
        <v>51</v>
      </c>
      <c r="B33" s="13">
        <v>0</v>
      </c>
      <c r="C33" s="13">
        <v>361.5</v>
      </c>
      <c r="D33" s="13">
        <v>307.7</v>
      </c>
      <c r="E33" s="13">
        <v>0</v>
      </c>
      <c r="F33" s="13">
        <v>0</v>
      </c>
      <c r="G33" s="13">
        <v>0</v>
      </c>
      <c r="H33" s="13">
        <v>0</v>
      </c>
      <c r="I33" s="13">
        <v>0</v>
      </c>
      <c r="J33" s="13">
        <v>0</v>
      </c>
      <c r="K33" s="13">
        <v>0</v>
      </c>
      <c r="L33" s="13">
        <v>0</v>
      </c>
    </row>
    <row r="34" spans="1:12" x14ac:dyDescent="0.25">
      <c r="A34" s="14" t="s">
        <v>25</v>
      </c>
      <c r="B34" s="11">
        <f>SUM(B28:B33)</f>
        <v>2932.2</v>
      </c>
      <c r="C34" s="11">
        <f t="shared" ref="C34:L34" si="2">SUM(C28:C33)</f>
        <v>3630.6000000000004</v>
      </c>
      <c r="D34" s="11">
        <f t="shared" si="2"/>
        <v>3685.6</v>
      </c>
      <c r="E34" s="11">
        <f t="shared" si="2"/>
        <v>3475.2</v>
      </c>
      <c r="F34" s="11">
        <f t="shared" si="2"/>
        <v>3059.1</v>
      </c>
      <c r="G34" s="11">
        <f t="shared" si="2"/>
        <v>4764.3999999999996</v>
      </c>
      <c r="H34" s="11">
        <f t="shared" si="2"/>
        <v>4367.8999999999996</v>
      </c>
      <c r="I34" s="11">
        <f t="shared" si="2"/>
        <v>3487.5</v>
      </c>
      <c r="J34" s="11">
        <f t="shared" si="2"/>
        <v>3052.4</v>
      </c>
      <c r="K34" s="11">
        <f t="shared" si="2"/>
        <v>3166.3</v>
      </c>
      <c r="L34" s="11">
        <f t="shared" si="2"/>
        <v>1324.8000000000002</v>
      </c>
    </row>
    <row r="35" spans="1:12" ht="6" customHeight="1" x14ac:dyDescent="0.25">
      <c r="A35" s="15"/>
      <c r="B35" s="15"/>
      <c r="C35" s="15"/>
      <c r="D35" s="11"/>
      <c r="E35" s="11"/>
      <c r="F35" s="11"/>
      <c r="G35" s="11"/>
      <c r="H35" s="11"/>
      <c r="I35" s="11"/>
      <c r="J35" s="11"/>
      <c r="K35" s="11"/>
      <c r="L35" s="11"/>
    </row>
    <row r="36" spans="1:12" x14ac:dyDescent="0.25">
      <c r="A36" s="29" t="s">
        <v>16</v>
      </c>
      <c r="B36" s="11">
        <v>6669.3</v>
      </c>
      <c r="C36" s="11">
        <v>5973.1</v>
      </c>
      <c r="D36" s="11">
        <v>6301.5</v>
      </c>
      <c r="E36" s="11">
        <v>6758.3</v>
      </c>
      <c r="F36" s="11">
        <v>6145.7</v>
      </c>
      <c r="G36" s="11">
        <v>4260.2</v>
      </c>
      <c r="H36" s="11">
        <v>4843.3999999999996</v>
      </c>
      <c r="I36" s="11">
        <v>6016</v>
      </c>
      <c r="J36" s="11">
        <v>5699.7000000000007</v>
      </c>
      <c r="K36" s="11">
        <v>6580</v>
      </c>
      <c r="L36" s="11">
        <v>655</v>
      </c>
    </row>
    <row r="37" spans="1:12" x14ac:dyDescent="0.25">
      <c r="A37" s="29" t="s">
        <v>17</v>
      </c>
      <c r="B37" s="11">
        <v>1226.2</v>
      </c>
      <c r="C37" s="11">
        <v>1084.4000000000001</v>
      </c>
      <c r="D37" s="11">
        <v>943.4</v>
      </c>
      <c r="E37" s="11">
        <v>1025.5</v>
      </c>
      <c r="F37" s="11">
        <v>1019.2</v>
      </c>
      <c r="G37" s="11">
        <v>1117.0999999999999</v>
      </c>
      <c r="H37" s="11">
        <v>1188.5</v>
      </c>
      <c r="I37" s="11">
        <v>795.6</v>
      </c>
      <c r="J37" s="11">
        <v>1220.5</v>
      </c>
      <c r="K37" s="11">
        <v>1173.4000000000001</v>
      </c>
      <c r="L37" s="11">
        <v>565.79999999999995</v>
      </c>
    </row>
    <row r="38" spans="1:12" x14ac:dyDescent="0.25">
      <c r="A38" s="29" t="s">
        <v>6</v>
      </c>
      <c r="B38" s="11">
        <v>483.9</v>
      </c>
      <c r="C38" s="11">
        <v>537.29999999999995</v>
      </c>
      <c r="D38" s="11">
        <v>541.6</v>
      </c>
      <c r="E38" s="11">
        <v>635.4</v>
      </c>
      <c r="F38" s="11">
        <v>961.2</v>
      </c>
      <c r="G38" s="11">
        <v>1281.2</v>
      </c>
      <c r="H38" s="11">
        <v>1415.8</v>
      </c>
      <c r="I38" s="11">
        <v>1661.1</v>
      </c>
      <c r="J38" s="11">
        <v>1174.2</v>
      </c>
      <c r="K38" s="11">
        <v>1249.2</v>
      </c>
      <c r="L38" s="11">
        <v>65.3</v>
      </c>
    </row>
    <row r="39" spans="1:12" x14ac:dyDescent="0.25">
      <c r="A39" s="29" t="s">
        <v>44</v>
      </c>
      <c r="B39" s="11">
        <v>300.5</v>
      </c>
      <c r="C39" s="11">
        <v>346</v>
      </c>
      <c r="D39" s="11">
        <v>0</v>
      </c>
      <c r="E39" s="11">
        <v>0</v>
      </c>
      <c r="F39" s="11">
        <v>0</v>
      </c>
      <c r="G39" s="11">
        <v>0</v>
      </c>
      <c r="H39" s="11">
        <v>0</v>
      </c>
      <c r="I39" s="11">
        <v>0</v>
      </c>
      <c r="J39" s="11">
        <v>0</v>
      </c>
      <c r="K39" s="11">
        <v>0</v>
      </c>
      <c r="L39" s="11">
        <v>0</v>
      </c>
    </row>
    <row r="40" spans="1:12" x14ac:dyDescent="0.25">
      <c r="A40" s="29" t="s">
        <v>18</v>
      </c>
      <c r="B40" s="31">
        <v>312.39999999999998</v>
      </c>
      <c r="C40" s="31">
        <v>269.8</v>
      </c>
      <c r="D40" s="31">
        <v>309</v>
      </c>
      <c r="E40" s="31">
        <v>415.3</v>
      </c>
      <c r="F40" s="31">
        <v>204.8</v>
      </c>
      <c r="G40" s="31">
        <v>238.39999999999986</v>
      </c>
      <c r="H40" s="31">
        <v>229.70000000000005</v>
      </c>
      <c r="I40" s="31">
        <v>238.20000000000005</v>
      </c>
      <c r="J40" s="31">
        <v>228.70000000000005</v>
      </c>
      <c r="K40" s="31">
        <v>241.5</v>
      </c>
      <c r="L40" s="31">
        <v>126.89999999999999</v>
      </c>
    </row>
    <row r="41" spans="1:12" x14ac:dyDescent="0.25">
      <c r="A41" s="29" t="s">
        <v>50</v>
      </c>
      <c r="B41" s="13">
        <v>0</v>
      </c>
      <c r="C41" s="13">
        <v>302.10000000000002</v>
      </c>
      <c r="D41" s="13">
        <v>239.8</v>
      </c>
      <c r="E41" s="13">
        <v>0</v>
      </c>
      <c r="F41" s="13">
        <v>0</v>
      </c>
      <c r="G41" s="13">
        <v>0</v>
      </c>
      <c r="H41" s="13">
        <v>0</v>
      </c>
      <c r="I41" s="13">
        <v>0</v>
      </c>
      <c r="J41" s="13">
        <v>0</v>
      </c>
      <c r="K41" s="13">
        <v>0</v>
      </c>
      <c r="L41" s="13">
        <v>0</v>
      </c>
    </row>
    <row r="42" spans="1:12" x14ac:dyDescent="0.25">
      <c r="A42" s="30" t="s">
        <v>34</v>
      </c>
      <c r="B42" s="11">
        <f>SUM(B34:B41)</f>
        <v>11924.5</v>
      </c>
      <c r="C42" s="11">
        <f t="shared" ref="C42:L42" si="3">SUM(C34:C41)</f>
        <v>12143.3</v>
      </c>
      <c r="D42" s="11">
        <f t="shared" si="3"/>
        <v>12020.9</v>
      </c>
      <c r="E42" s="11">
        <f t="shared" si="3"/>
        <v>12309.699999999999</v>
      </c>
      <c r="F42" s="11">
        <f t="shared" si="3"/>
        <v>11390</v>
      </c>
      <c r="G42" s="11">
        <f t="shared" si="3"/>
        <v>11661.3</v>
      </c>
      <c r="H42" s="11">
        <f t="shared" si="3"/>
        <v>12045.3</v>
      </c>
      <c r="I42" s="11">
        <f t="shared" si="3"/>
        <v>12198.400000000001</v>
      </c>
      <c r="J42" s="11">
        <f t="shared" si="3"/>
        <v>11375.500000000002</v>
      </c>
      <c r="K42" s="11">
        <f t="shared" si="3"/>
        <v>12410.4</v>
      </c>
      <c r="L42" s="11">
        <f t="shared" si="3"/>
        <v>2737.8000000000006</v>
      </c>
    </row>
    <row r="43" spans="1:12" x14ac:dyDescent="0.25">
      <c r="A43" s="14"/>
      <c r="B43" s="14"/>
      <c r="C43" s="14"/>
      <c r="D43" s="11"/>
      <c r="E43" s="11"/>
      <c r="F43" s="11"/>
      <c r="G43" s="11"/>
      <c r="H43" s="11"/>
      <c r="I43" s="11"/>
      <c r="J43" s="11"/>
      <c r="K43" s="11"/>
      <c r="L43" s="11"/>
    </row>
    <row r="44" spans="1:12" x14ac:dyDescent="0.25">
      <c r="A44" s="14" t="s">
        <v>26</v>
      </c>
      <c r="B44" s="11">
        <v>6166.5</v>
      </c>
      <c r="C44" s="11">
        <v>8685.2999999999993</v>
      </c>
      <c r="D44" s="11">
        <v>8003.2</v>
      </c>
      <c r="E44" s="11">
        <v>7583.6</v>
      </c>
      <c r="F44" s="11">
        <v>6871.3</v>
      </c>
      <c r="G44" s="11">
        <v>6909.9</v>
      </c>
      <c r="H44" s="11">
        <v>7315.9</v>
      </c>
      <c r="I44" s="11">
        <v>7344.3</v>
      </c>
      <c r="J44" s="11">
        <v>6077</v>
      </c>
      <c r="K44" s="11">
        <v>5666.7</v>
      </c>
      <c r="L44" s="11">
        <v>2129.1999999999998</v>
      </c>
    </row>
    <row r="45" spans="1:12" x14ac:dyDescent="0.25">
      <c r="A45" s="14" t="s">
        <v>27</v>
      </c>
      <c r="B45" s="13">
        <v>35</v>
      </c>
      <c r="C45" s="13">
        <v>40.5</v>
      </c>
      <c r="D45" s="13">
        <v>50.4</v>
      </c>
      <c r="E45" s="13">
        <v>70.2</v>
      </c>
      <c r="F45" s="13">
        <v>69.8</v>
      </c>
      <c r="G45" s="13">
        <v>70.5</v>
      </c>
      <c r="H45" s="13">
        <v>66.2</v>
      </c>
      <c r="I45" s="13">
        <v>65.099999999999994</v>
      </c>
      <c r="J45" s="13">
        <v>83.1</v>
      </c>
      <c r="K45" s="13">
        <v>74.400000000000006</v>
      </c>
      <c r="L45" s="13">
        <v>3.8</v>
      </c>
    </row>
    <row r="46" spans="1:12" x14ac:dyDescent="0.25">
      <c r="A46" s="29" t="s">
        <v>28</v>
      </c>
      <c r="B46" s="13">
        <f t="shared" ref="B46" si="4">B44+B45</f>
        <v>6201.5</v>
      </c>
      <c r="C46" s="13">
        <f t="shared" ref="C46:D46" si="5">C44+C45</f>
        <v>8725.7999999999993</v>
      </c>
      <c r="D46" s="13">
        <f t="shared" si="5"/>
        <v>8053.5999999999995</v>
      </c>
      <c r="E46" s="13">
        <f t="shared" ref="E46:L46" si="6">E44+E45</f>
        <v>7653.8</v>
      </c>
      <c r="F46" s="13">
        <f t="shared" si="6"/>
        <v>6941.1</v>
      </c>
      <c r="G46" s="13">
        <f t="shared" si="6"/>
        <v>6980.4</v>
      </c>
      <c r="H46" s="13">
        <f t="shared" si="6"/>
        <v>7382.0999999999995</v>
      </c>
      <c r="I46" s="13">
        <f t="shared" si="6"/>
        <v>7409.4000000000005</v>
      </c>
      <c r="J46" s="13">
        <f t="shared" si="6"/>
        <v>6160.1</v>
      </c>
      <c r="K46" s="13">
        <f t="shared" si="6"/>
        <v>5741.0999999999995</v>
      </c>
      <c r="L46" s="13">
        <f t="shared" si="6"/>
        <v>2133</v>
      </c>
    </row>
    <row r="47" spans="1:12" ht="13.8" thickBot="1" x14ac:dyDescent="0.3">
      <c r="A47" s="1" t="s">
        <v>29</v>
      </c>
      <c r="B47" s="16">
        <f>SUM(B34:B41)+B46</f>
        <v>18126</v>
      </c>
      <c r="C47" s="16">
        <f t="shared" ref="C47:L47" si="7">SUM(C34:C41)+C46</f>
        <v>20869.099999999999</v>
      </c>
      <c r="D47" s="16">
        <f t="shared" si="7"/>
        <v>20074.5</v>
      </c>
      <c r="E47" s="16">
        <f t="shared" si="7"/>
        <v>19963.5</v>
      </c>
      <c r="F47" s="16">
        <f t="shared" si="7"/>
        <v>18331.099999999999</v>
      </c>
      <c r="G47" s="16">
        <f t="shared" si="7"/>
        <v>18641.699999999997</v>
      </c>
      <c r="H47" s="16">
        <f t="shared" si="7"/>
        <v>19427.399999999998</v>
      </c>
      <c r="I47" s="16">
        <f t="shared" si="7"/>
        <v>19607.800000000003</v>
      </c>
      <c r="J47" s="16">
        <f t="shared" si="7"/>
        <v>17535.600000000002</v>
      </c>
      <c r="K47" s="16">
        <f t="shared" si="7"/>
        <v>18151.5</v>
      </c>
      <c r="L47" s="16">
        <f t="shared" si="7"/>
        <v>4870.8000000000011</v>
      </c>
    </row>
    <row r="48" spans="1:12" ht="13.8" thickTop="1" x14ac:dyDescent="0.25">
      <c r="B48" s="7">
        <f t="shared" ref="B48" si="8">B47-B23</f>
        <v>0</v>
      </c>
      <c r="C48" s="7">
        <f t="shared" ref="C48:L48" si="9">C47-C23</f>
        <v>0</v>
      </c>
      <c r="D48" s="7">
        <f t="shared" si="9"/>
        <v>0</v>
      </c>
      <c r="E48" s="7">
        <f t="shared" si="9"/>
        <v>0</v>
      </c>
      <c r="F48" s="7">
        <f t="shared" si="9"/>
        <v>0</v>
      </c>
      <c r="G48" s="7">
        <f t="shared" si="9"/>
        <v>0</v>
      </c>
      <c r="H48" s="7">
        <f t="shared" si="9"/>
        <v>0</v>
      </c>
      <c r="I48" s="7">
        <f t="shared" si="9"/>
        <v>0</v>
      </c>
      <c r="J48" s="7">
        <f t="shared" si="9"/>
        <v>0</v>
      </c>
      <c r="K48" s="7">
        <f t="shared" si="9"/>
        <v>0</v>
      </c>
      <c r="L48" s="7">
        <f t="shared" si="9"/>
        <v>0</v>
      </c>
    </row>
    <row r="49" spans="1:14" x14ac:dyDescent="0.25">
      <c r="D49" s="23"/>
      <c r="E49" s="23"/>
      <c r="F49" s="23"/>
      <c r="G49" s="23"/>
      <c r="H49" s="23"/>
      <c r="I49" s="23"/>
      <c r="J49" s="23"/>
      <c r="K49" s="23"/>
      <c r="L49" s="23"/>
    </row>
    <row r="50" spans="1:14" x14ac:dyDescent="0.25">
      <c r="D50" s="8"/>
      <c r="E50" s="8"/>
      <c r="F50" s="8"/>
      <c r="G50" s="8"/>
      <c r="H50" s="8"/>
      <c r="I50" s="8"/>
      <c r="J50" s="8"/>
      <c r="K50" s="8"/>
      <c r="L50" s="8"/>
    </row>
    <row r="51" spans="1:14" x14ac:dyDescent="0.25">
      <c r="A51" s="2" t="s">
        <v>19</v>
      </c>
      <c r="B51" s="2"/>
      <c r="C51" s="2"/>
      <c r="D51" s="8"/>
      <c r="E51" s="8"/>
      <c r="F51" s="8"/>
      <c r="G51" s="8"/>
      <c r="H51" s="8"/>
      <c r="I51" s="8"/>
      <c r="J51" s="8"/>
      <c r="K51" s="8"/>
      <c r="L51" s="8"/>
    </row>
    <row r="52" spans="1:14" x14ac:dyDescent="0.25">
      <c r="A52" s="1" t="s">
        <v>20</v>
      </c>
      <c r="B52" s="10">
        <f>+B28+B36</f>
        <v>6686.6</v>
      </c>
      <c r="C52" s="10">
        <f>+C28+C36</f>
        <v>6353.6</v>
      </c>
      <c r="D52" s="10">
        <f>+D28+D36</f>
        <v>7044.2</v>
      </c>
      <c r="E52" s="10">
        <f>+E28+E36</f>
        <v>7322.7</v>
      </c>
      <c r="F52" s="10">
        <f t="shared" ref="F52:L52" si="10">+F28+F36</f>
        <v>6687</v>
      </c>
      <c r="G52" s="10">
        <f t="shared" si="10"/>
        <v>6465.5</v>
      </c>
      <c r="H52" s="10">
        <f t="shared" si="10"/>
        <v>6548.2</v>
      </c>
      <c r="I52" s="10">
        <f t="shared" si="10"/>
        <v>6875.8</v>
      </c>
      <c r="J52" s="10">
        <f t="shared" si="10"/>
        <v>6505.2000000000007</v>
      </c>
      <c r="K52" s="10">
        <f t="shared" si="10"/>
        <v>7603</v>
      </c>
      <c r="L52" s="10">
        <f t="shared" si="10"/>
        <v>844.2</v>
      </c>
    </row>
    <row r="53" spans="1:14" x14ac:dyDescent="0.25">
      <c r="A53" s="1" t="s">
        <v>21</v>
      </c>
      <c r="B53" s="17">
        <f>+B52/(B52+B46)</f>
        <v>0.51881968637735587</v>
      </c>
      <c r="C53" s="17">
        <f>+C52/(C52+C46)</f>
        <v>0.42134302425825965</v>
      </c>
      <c r="D53" s="17">
        <f>+D52/(D52+D46)</f>
        <v>0.466571288532104</v>
      </c>
      <c r="E53" s="17">
        <f t="shared" ref="E53:L53" si="11">+E52/(E52+E46)</f>
        <v>0.48894601542416449</v>
      </c>
      <c r="F53" s="17">
        <f t="shared" si="11"/>
        <v>0.49067735047438749</v>
      </c>
      <c r="G53" s="17">
        <f t="shared" si="11"/>
        <v>0.48085289939684217</v>
      </c>
      <c r="H53" s="17">
        <f t="shared" si="11"/>
        <v>0.47006884273849092</v>
      </c>
      <c r="I53" s="17">
        <f t="shared" si="11"/>
        <v>0.48132332763979502</v>
      </c>
      <c r="J53" s="17">
        <f t="shared" si="11"/>
        <v>0.51362383836150749</v>
      </c>
      <c r="K53" s="17">
        <f t="shared" si="11"/>
        <v>0.56976491483127378</v>
      </c>
      <c r="L53" s="17">
        <f t="shared" si="11"/>
        <v>0.28355501813784767</v>
      </c>
    </row>
    <row r="54" spans="1:14" x14ac:dyDescent="0.25">
      <c r="A54" s="1" t="s">
        <v>22</v>
      </c>
      <c r="B54" s="27">
        <f>+B44/((285752418)/1000000)</f>
        <v>21.579869885825431</v>
      </c>
      <c r="C54" s="27">
        <f>+C44/((288409762)/1000000)</f>
        <v>30.114445293984186</v>
      </c>
      <c r="D54" s="27">
        <f>+D44/((287714121)/1000000)</f>
        <v>27.816500532485161</v>
      </c>
      <c r="E54" s="27">
        <f>+E44/((289322798)/1000000)</f>
        <v>26.211553505023137</v>
      </c>
      <c r="F54" s="27">
        <f>+F44/((291825074)/1000000)</f>
        <v>23.54595479345274</v>
      </c>
      <c r="G54" s="27">
        <f>+G44/((295967091)/1000000)</f>
        <v>23.346852437725921</v>
      </c>
      <c r="H54" s="18">
        <f>+H44/((299852)/1000)</f>
        <v>24.398369862465483</v>
      </c>
      <c r="I54" s="18">
        <f>+I44/((301135)/1000)</f>
        <v>24.38872930745347</v>
      </c>
      <c r="J54" s="18">
        <f>+J44/((294722)/1000)</f>
        <v>20.619431192785068</v>
      </c>
      <c r="K54" s="18">
        <f>+K44/((292000)/1000)</f>
        <v>19.406506849315068</v>
      </c>
      <c r="L54" s="18">
        <f>+L44/((232500)/1000)</f>
        <v>9.1578494623655899</v>
      </c>
      <c r="M54" s="8"/>
      <c r="N54" s="8"/>
    </row>
    <row r="56" spans="1:14" x14ac:dyDescent="0.25">
      <c r="E56" s="24"/>
      <c r="F56" s="24"/>
      <c r="G56" s="24"/>
      <c r="H56" s="24"/>
      <c r="I56" s="24"/>
    </row>
    <row r="57" spans="1:14" x14ac:dyDescent="0.25">
      <c r="A57" s="2" t="s">
        <v>30</v>
      </c>
      <c r="B57" s="2"/>
      <c r="C57" s="2"/>
      <c r="D57" s="2"/>
      <c r="E57" s="2"/>
      <c r="F57" s="2"/>
      <c r="G57" s="2"/>
      <c r="H57" s="2"/>
      <c r="I57" s="2"/>
    </row>
    <row r="58" spans="1:14" x14ac:dyDescent="0.25">
      <c r="A58" s="21" t="s">
        <v>54</v>
      </c>
      <c r="B58" s="2"/>
      <c r="C58" s="2"/>
      <c r="D58" s="2"/>
      <c r="E58" s="2"/>
      <c r="F58" s="2"/>
      <c r="G58" s="2"/>
      <c r="H58" s="2"/>
      <c r="I58" s="2"/>
    </row>
    <row r="59" spans="1:14" x14ac:dyDescent="0.25">
      <c r="A59" s="32" t="s">
        <v>55</v>
      </c>
      <c r="B59" s="32"/>
      <c r="C59" s="32"/>
      <c r="D59" s="32"/>
      <c r="E59" s="32"/>
      <c r="F59" s="32"/>
      <c r="G59" s="32"/>
      <c r="H59" s="32"/>
      <c r="I59" s="32"/>
      <c r="J59" s="32"/>
      <c r="K59" s="32"/>
      <c r="L59" s="32"/>
      <c r="M59" s="32"/>
    </row>
    <row r="60" spans="1:14" x14ac:dyDescent="0.25">
      <c r="A60" s="32"/>
      <c r="B60" s="32"/>
      <c r="C60" s="32"/>
      <c r="D60" s="32"/>
      <c r="E60" s="32"/>
      <c r="F60" s="32"/>
      <c r="G60" s="32"/>
      <c r="H60" s="32"/>
      <c r="I60" s="32"/>
      <c r="J60" s="32"/>
      <c r="K60" s="32"/>
      <c r="L60" s="32"/>
      <c r="M60" s="32"/>
    </row>
    <row r="61" spans="1:14" x14ac:dyDescent="0.25">
      <c r="A61" s="21" t="s">
        <v>47</v>
      </c>
      <c r="B61" s="2"/>
      <c r="C61" s="2"/>
      <c r="D61" s="2"/>
      <c r="E61" s="2"/>
      <c r="F61" s="2"/>
      <c r="G61" s="2"/>
      <c r="H61" s="2"/>
      <c r="I61" s="2"/>
    </row>
    <row r="62" spans="1:14" x14ac:dyDescent="0.25">
      <c r="A62" s="21" t="s">
        <v>38</v>
      </c>
      <c r="B62" s="21"/>
      <c r="C62" s="21"/>
      <c r="D62" s="2"/>
      <c r="E62" s="2"/>
      <c r="F62" s="2"/>
      <c r="G62" s="2"/>
      <c r="H62" s="2"/>
      <c r="I62" s="2"/>
    </row>
    <row r="63" spans="1:14" x14ac:dyDescent="0.25">
      <c r="A63" s="21" t="s">
        <v>52</v>
      </c>
      <c r="B63" s="21"/>
      <c r="C63" s="21"/>
      <c r="D63" s="21"/>
      <c r="E63" s="21"/>
      <c r="F63" s="21"/>
      <c r="G63" s="21"/>
      <c r="H63" s="21"/>
      <c r="I63" s="2"/>
    </row>
    <row r="64" spans="1:14" x14ac:dyDescent="0.25">
      <c r="A64" s="21" t="s">
        <v>53</v>
      </c>
      <c r="B64" s="21"/>
      <c r="C64" s="21"/>
      <c r="D64" s="21"/>
      <c r="E64" s="21"/>
      <c r="F64" s="21"/>
      <c r="G64" s="21"/>
      <c r="H64" s="21"/>
      <c r="I64" s="2"/>
    </row>
    <row r="65" spans="1:13" x14ac:dyDescent="0.25">
      <c r="A65" s="21" t="s">
        <v>36</v>
      </c>
      <c r="B65" s="21"/>
      <c r="C65" s="21"/>
      <c r="D65" s="21"/>
      <c r="E65" s="21"/>
      <c r="F65" s="21"/>
      <c r="G65" s="21"/>
      <c r="H65" s="21"/>
      <c r="I65" s="20"/>
    </row>
    <row r="66" spans="1:13" x14ac:dyDescent="0.25">
      <c r="A66" s="22" t="s">
        <v>35</v>
      </c>
      <c r="B66" s="22"/>
      <c r="C66" s="22"/>
      <c r="D66" s="22"/>
      <c r="E66" s="21"/>
      <c r="F66" s="21"/>
      <c r="G66" s="21"/>
      <c r="H66" s="21"/>
      <c r="I66" s="20"/>
    </row>
    <row r="67" spans="1:13" x14ac:dyDescent="0.25">
      <c r="A67" s="21" t="s">
        <v>37</v>
      </c>
      <c r="B67" s="21"/>
      <c r="C67" s="21"/>
      <c r="D67" s="21"/>
      <c r="E67" s="21"/>
      <c r="F67" s="21"/>
      <c r="G67" s="21"/>
      <c r="H67" s="21"/>
      <c r="I67" s="20"/>
    </row>
    <row r="68" spans="1:13" x14ac:dyDescent="0.25">
      <c r="A68" s="21" t="s">
        <v>39</v>
      </c>
      <c r="B68" s="21"/>
      <c r="C68" s="21"/>
      <c r="H68" s="26"/>
      <c r="I68" s="25"/>
      <c r="J68" s="25"/>
      <c r="K68" s="25"/>
      <c r="L68" s="25"/>
    </row>
    <row r="69" spans="1:13" x14ac:dyDescent="0.25">
      <c r="A69" s="22" t="s">
        <v>40</v>
      </c>
      <c r="B69" s="22"/>
      <c r="C69" s="22"/>
      <c r="E69" s="25"/>
      <c r="F69" s="25"/>
      <c r="G69" s="25"/>
    </row>
    <row r="70" spans="1:13" x14ac:dyDescent="0.25">
      <c r="A70" s="22" t="s">
        <v>41</v>
      </c>
      <c r="B70" s="22"/>
      <c r="C70" s="22"/>
      <c r="I70" s="24"/>
    </row>
    <row r="71" spans="1:13" x14ac:dyDescent="0.25">
      <c r="A71" s="22" t="s">
        <v>42</v>
      </c>
      <c r="B71" s="22"/>
      <c r="C71" s="22"/>
      <c r="F71" s="25"/>
      <c r="G71" s="25"/>
      <c r="H71" s="25"/>
      <c r="I71" s="25"/>
      <c r="J71" s="25"/>
      <c r="K71" s="25"/>
      <c r="L71" s="25"/>
    </row>
    <row r="72" spans="1:13" x14ac:dyDescent="0.25">
      <c r="H72" s="24"/>
      <c r="I72" s="24"/>
      <c r="J72" s="24"/>
      <c r="K72" s="24"/>
      <c r="L72" s="24"/>
      <c r="M72" s="19"/>
    </row>
  </sheetData>
  <mergeCells count="1">
    <mergeCell ref="A59:M60"/>
  </mergeCells>
  <phoneticPr fontId="2" type="noConversion"/>
  <pageMargins left="0.75" right="0.75" top="1" bottom="1" header="0.5" footer="0.5"/>
  <pageSetup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Balance Sheet</vt:lpstr>
      <vt:lpstr>'Balance Sheet'!Print_Area</vt:lpstr>
    </vt:vector>
  </TitlesOfParts>
  <Company>Ecolab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Ecolab</dc:creator>
  <cp:lastModifiedBy>Tibbetts, Cody</cp:lastModifiedBy>
  <cp:lastPrinted>2020-02-28T21:36:30Z</cp:lastPrinted>
  <dcterms:created xsi:type="dcterms:W3CDTF">2006-02-28T16:05:49Z</dcterms:created>
  <dcterms:modified xsi:type="dcterms:W3CDTF">2021-02-25T19:16:01Z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