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defaultThemeVersion="124226"/>
  <mc:AlternateContent xmlns:mc="http://schemas.openxmlformats.org/markup-compatibility/2006">
    <mc:Choice Requires="x15">
      <x15ac:absPath xmlns:x15ac="http://schemas.microsoft.com/office/spreadsheetml/2010/11/ac" url="\\corpshare.ecolab.com\grps\Finance\FRPSHARE\Public Reporting\Earnings Release\2021\Q4 2021\Published Statements\Published Files\"/>
    </mc:Choice>
  </mc:AlternateContent>
  <xr:revisionPtr revIDLastSave="0" documentId="13_ncr:1_{3018DA5E-4745-4F9B-9CA9-44E33A89C5C5}" xr6:coauthVersionLast="47" xr6:coauthVersionMax="47" xr10:uidLastSave="{00000000-0000-0000-0000-000000000000}"/>
  <bookViews>
    <workbookView xWindow="-120" yWindow="-120" windowWidth="29040" windowHeight="15840" xr2:uid="{00000000-000D-0000-FFFF-FFFF00000000}"/>
  </bookViews>
  <sheets>
    <sheet name="Cash Flow" sheetId="1" r:id="rId1"/>
  </sheets>
  <definedNames>
    <definedName name="_xlnm.Print_Area" localSheetId="0">'Cash Flow'!$A$1:$M$87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76" i="1" l="1"/>
  <c r="J71" i="1"/>
  <c r="K71" i="1"/>
  <c r="L76" i="1"/>
  <c r="F76" i="1" l="1"/>
  <c r="F73" i="1"/>
  <c r="G70" i="1"/>
  <c r="H70" i="1"/>
  <c r="I70" i="1"/>
  <c r="J70" i="1"/>
  <c r="K70" i="1"/>
  <c r="L70" i="1"/>
  <c r="F70" i="1"/>
  <c r="E70" i="1"/>
  <c r="G66" i="1"/>
  <c r="G64" i="1"/>
  <c r="F64" i="1"/>
  <c r="G49" i="1"/>
  <c r="F49" i="1"/>
  <c r="L47" i="1"/>
  <c r="K47" i="1"/>
  <c r="J47" i="1"/>
  <c r="I47" i="1"/>
  <c r="H47" i="1"/>
  <c r="G47" i="1"/>
  <c r="F47" i="1"/>
  <c r="G34" i="1"/>
  <c r="L32" i="1"/>
  <c r="K32" i="1"/>
  <c r="J32" i="1"/>
  <c r="I32" i="1"/>
  <c r="H32" i="1"/>
  <c r="G32" i="1"/>
  <c r="F32" i="1"/>
  <c r="E32" i="1"/>
  <c r="D32" i="1"/>
  <c r="C32" i="1"/>
  <c r="B32" i="1"/>
  <c r="L73" i="1"/>
  <c r="B73" i="1" l="1"/>
  <c r="B64" i="1"/>
  <c r="B66" i="1" s="1"/>
  <c r="B47" i="1"/>
  <c r="B49" i="1" s="1"/>
  <c r="B10" i="1"/>
  <c r="B34" i="1" s="1"/>
  <c r="B70" i="1" s="1"/>
  <c r="B76" i="1" s="1"/>
  <c r="G10" i="1" l="1"/>
  <c r="H10" i="1"/>
  <c r="I10" i="1"/>
  <c r="J10" i="1"/>
  <c r="K10" i="1"/>
  <c r="L10" i="1"/>
  <c r="D73" i="1"/>
  <c r="E73" i="1"/>
  <c r="C73" i="1"/>
  <c r="D10" i="1"/>
  <c r="D34" i="1" s="1"/>
  <c r="E10" i="1"/>
  <c r="E34" i="1" s="1"/>
  <c r="F10" i="1"/>
  <c r="F34" i="1" s="1"/>
  <c r="C10" i="1" l="1"/>
  <c r="C34" i="1" s="1"/>
  <c r="C64" i="1"/>
  <c r="C66" i="1" s="1"/>
  <c r="C47" i="1"/>
  <c r="C49" i="1" s="1"/>
  <c r="C70" i="1" l="1"/>
  <c r="C76" i="1" s="1"/>
  <c r="E64" i="1" l="1"/>
  <c r="E66" i="1" s="1"/>
  <c r="E47" i="1"/>
  <c r="E49" i="1" s="1"/>
  <c r="E76" i="1" l="1"/>
  <c r="L49" i="1"/>
  <c r="K49" i="1"/>
  <c r="J49" i="1"/>
  <c r="I49" i="1"/>
  <c r="H49" i="1"/>
  <c r="D47" i="1"/>
  <c r="D49" i="1" s="1"/>
  <c r="H34" i="1"/>
  <c r="I34" i="1"/>
  <c r="J34" i="1"/>
  <c r="K34" i="1"/>
  <c r="L34" i="1"/>
  <c r="K54" i="1"/>
  <c r="L54" i="1"/>
  <c r="K63" i="1"/>
  <c r="L63" i="1"/>
  <c r="F66" i="1"/>
  <c r="H64" i="1"/>
  <c r="H66" i="1" s="1"/>
  <c r="I64" i="1"/>
  <c r="I66" i="1" s="1"/>
  <c r="J64" i="1"/>
  <c r="J66" i="1" s="1"/>
  <c r="L64" i="1" l="1"/>
  <c r="K64" i="1"/>
  <c r="K66" i="1" l="1"/>
  <c r="L66" i="1"/>
  <c r="D64" i="1" l="1"/>
  <c r="D66" i="1" s="1"/>
  <c r="D70" i="1" s="1"/>
  <c r="D76" i="1" s="1"/>
  <c r="K73" i="1" l="1"/>
  <c r="J73" i="1" l="1"/>
  <c r="J76" i="1" s="1"/>
  <c r="I71" i="1" s="1"/>
  <c r="I73" i="1" l="1"/>
  <c r="I76" i="1" s="1"/>
  <c r="H71" i="1" l="1"/>
  <c r="H73" i="1" s="1"/>
  <c r="H76" i="1" s="1"/>
  <c r="G71" i="1" l="1"/>
  <c r="G73" i="1" s="1"/>
  <c r="G76" i="1" s="1"/>
</calcChain>
</file>

<file path=xl/sharedStrings.xml><?xml version="1.0" encoding="utf-8"?>
<sst xmlns="http://schemas.openxmlformats.org/spreadsheetml/2006/main" count="74" uniqueCount="70">
  <si>
    <t>CASH FLOW INFORMATION</t>
  </si>
  <si>
    <t>ECOLAB INC.</t>
  </si>
  <si>
    <t xml:space="preserve">             </t>
  </si>
  <si>
    <t>Operating Activities</t>
  </si>
  <si>
    <t>Investing Activities</t>
  </si>
  <si>
    <t>Capital expenditures</t>
  </si>
  <si>
    <t>Other, net</t>
  </si>
  <si>
    <t>Cash used for investing activities</t>
  </si>
  <si>
    <t>Financing Activities</t>
  </si>
  <si>
    <t>Long-term debt borrowings</t>
  </si>
  <si>
    <t>Long-term debt repayments</t>
  </si>
  <si>
    <t>Reacquired shares</t>
  </si>
  <si>
    <t>Exercise of employee stock options</t>
  </si>
  <si>
    <t>Year ended December 31 (millions)</t>
  </si>
  <si>
    <t>Deferred income taxes</t>
  </si>
  <si>
    <t>Accounts receivable</t>
  </si>
  <si>
    <t>Inventories</t>
  </si>
  <si>
    <t>Other assets</t>
  </si>
  <si>
    <t>Accounts payable</t>
  </si>
  <si>
    <t>Other liabilities</t>
  </si>
  <si>
    <t>Pension and postretirement plan contributions</t>
  </si>
  <si>
    <t xml:space="preserve">Note:  </t>
  </si>
  <si>
    <t>Share-based compensation expense</t>
  </si>
  <si>
    <t>Excess tax benefits from share-based payment arrangements</t>
  </si>
  <si>
    <t>Changes in operating assets and liabilities, net of effect of acquisitions:</t>
  </si>
  <si>
    <t>Property and other assets sold</t>
  </si>
  <si>
    <t>Net issuances (repayments) of commercial paper and notes payable</t>
  </si>
  <si>
    <t>Depreciation</t>
  </si>
  <si>
    <t>Divestiture of businesses</t>
  </si>
  <si>
    <t>Amortization</t>
  </si>
  <si>
    <t>Dividends paid</t>
  </si>
  <si>
    <t>(Gain) loss on sale of businesses</t>
  </si>
  <si>
    <t>Acquisition related liabilities and contingent consideration</t>
  </si>
  <si>
    <t>Acquisition of noncontrolling interests</t>
  </si>
  <si>
    <t>Deposit into acquisition related escrow</t>
  </si>
  <si>
    <t>Venezuela charges</t>
  </si>
  <si>
    <t>Reduction of cash due to Venezuelan deconsolidation</t>
  </si>
  <si>
    <t>Settlement of net investment hedges</t>
  </si>
  <si>
    <t>Asset charges and write-downs</t>
  </si>
  <si>
    <t>Release from (deposit into) acquisition related escrow</t>
  </si>
  <si>
    <t>Cash provided by operating activities</t>
  </si>
  <si>
    <t xml:space="preserve">Adjustments to reconcile net income to cash provided by operating activities: </t>
  </si>
  <si>
    <t>Restructuring charges, net of cash paid</t>
  </si>
  <si>
    <t>Acquisitions and investments in affiliates, net of cash acquired</t>
  </si>
  <si>
    <t>Effect of exchange rate changes on cash, cash equivalents and restricted cash</t>
  </si>
  <si>
    <t>During the first quarter of 2018, the Company adopted the accounting guidance issued in 2016 that requires companies to show the changes in the total of cash, cash equivalents, restricted cash and restricted cash equivalents in the statement of cash flows.</t>
  </si>
  <si>
    <t>Net income from continuing operations including noncontrolling interest</t>
  </si>
  <si>
    <t>Debt refinancing</t>
  </si>
  <si>
    <t>Cash provided by operating activities - continuing operations</t>
  </si>
  <si>
    <t>Cash provided by operating activities - discontinued operations</t>
  </si>
  <si>
    <t>Cash used for investing activities - continuing operations</t>
  </si>
  <si>
    <t>Cash provided by (used for) investing activities - discontinued operations</t>
  </si>
  <si>
    <t>Cash used for financing activities - discontinued operations</t>
  </si>
  <si>
    <t>Cash, cash equivalents and restricted cash, beginning of period - continuing operations (a)</t>
  </si>
  <si>
    <t>Cash, cash equivalents and restricted cash, beginning of period - discontinued operations</t>
  </si>
  <si>
    <t>Cash, cash equivalents and restricted cash, beginning of period (a)</t>
  </si>
  <si>
    <t>Cash, cash equivalents and restricted cash, end of period - continuing operations (b)</t>
  </si>
  <si>
    <t>Cash, cash equivalents and restricted cash, end of period - discontinued operations</t>
  </si>
  <si>
    <t>Cash, cash equivalents and restricted cash, end of period (b)</t>
  </si>
  <si>
    <t>Pension and postretirement plan expense, net</t>
  </si>
  <si>
    <t>Net income (loss) including noncontrolling interest</t>
  </si>
  <si>
    <t>Less: Net income (loss) from discontinued operations including noncontrolling interest</t>
  </si>
  <si>
    <t>Cash provided by (used for) financing activities - continuing operations</t>
  </si>
  <si>
    <t>Cash provided by (used for) financing activities</t>
  </si>
  <si>
    <t>(Decrease) increase in cash, cash equivalents and restricted cash</t>
  </si>
  <si>
    <r>
      <t>(a)</t>
    </r>
    <r>
      <rPr>
        <sz val="10"/>
        <rFont val="Arial"/>
        <family val="2"/>
      </rPr>
      <t xml:space="preserve"> Beginning of period 2019 included restricted cash of $179.3.</t>
    </r>
  </si>
  <si>
    <r>
      <t>(b)</t>
    </r>
    <r>
      <rPr>
        <sz val="10"/>
        <rFont val="Arial"/>
        <family val="2"/>
      </rPr>
      <t xml:space="preserve"> Restricted cash was $179.3 as of December 31, 2018. </t>
    </r>
  </si>
  <si>
    <t>Results for 2011 through 2014 have been restated to reflect the retrospective application of accounting guidance related to simplifying the presentation of debt issue costs.</t>
  </si>
  <si>
    <t xml:space="preserve">The ChampionX business met the criteria to be reported as discontinued operations in 2020. Therefore, the historical results of ChampionX were retrospectively reclassified to discontinued operations for the years 2020, 2019, 2018, and 2017. Results for years earlier </t>
  </si>
  <si>
    <t xml:space="preserve">than 2017 are not presented on a comparable basis as these results have not been recast for discontinued operations.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</si>
</sst>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 #,##0.0_);_(* \(#,##0.0\);_(* &quot;-&quot;??_);_(@_)"/>
    <numFmt numFmtId="165" formatCode="_(* #,##0_);_(* \(#,##0\);_(* &quot;-&quot;??_);_(@_)"/>
    <numFmt numFmtId="166" formatCode="_(&quot;$&quot;* #,##0.0_);_(&quot;$&quot;* \(#,##0.0\);_(&quot;$&quot;* &quot;-&quot;??_);_(@_)"/>
    <numFmt numFmtId="167" formatCode="_(* #,##0.0_);_(* \(#,##0.0\);_(* &quot;-&quot;?_);_(@_)"/>
  </numFmts>
  <fonts count="8" x14ac:knownFonts="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sz val="10"/>
      <name val="Arial"/>
      <family val="2"/>
    </font>
    <font>
      <vertAlign val="superscript"/>
      <sz val="10"/>
      <name val="Arial"/>
      <family val="2"/>
    </font>
  </fonts>
  <fills count="2">
    <fill>
      <patternFill patternType="none"/>
    </fill>
    <fill>
      <patternFill patternType="gray125"/>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s>
  <cellStyleXfs count="6">
    <xf numFmtId="0" fontId="0" fillId="0" borderId="0"/>
    <xf numFmtId="43" fontId="3" fillId="0" borderId="0" applyFont="0" applyFill="0" applyBorder="0" applyAlignment="0" applyProtection="0"/>
    <xf numFmtId="44" fontId="3" fillId="0" borderId="0" applyFont="0" applyFill="0" applyBorder="0" applyAlignment="0" applyProtection="0"/>
    <xf numFmtId="0" fontId="2" fillId="0" borderId="0"/>
    <xf numFmtId="0" fontId="3" fillId="0" borderId="0"/>
    <xf numFmtId="0" fontId="1" fillId="0" borderId="0"/>
  </cellStyleXfs>
  <cellXfs count="40">
    <xf numFmtId="0" fontId="0" fillId="0" borderId="0" xfId="0"/>
    <xf numFmtId="0" fontId="0" fillId="0" borderId="0" xfId="0" applyFill="1"/>
    <xf numFmtId="165" fontId="3" fillId="0" borderId="0" xfId="1" applyNumberFormat="1" applyFill="1"/>
    <xf numFmtId="0" fontId="6" fillId="0" borderId="0" xfId="0" applyFont="1" applyFill="1"/>
    <xf numFmtId="0" fontId="5" fillId="0" borderId="0" xfId="0" applyFont="1" applyFill="1"/>
    <xf numFmtId="0" fontId="5" fillId="0" borderId="1" xfId="0" applyFont="1" applyFill="1" applyBorder="1"/>
    <xf numFmtId="0" fontId="5" fillId="0" borderId="1" xfId="0" applyFont="1" applyFill="1" applyBorder="1" applyAlignment="1">
      <alignment horizontal="center"/>
    </xf>
    <xf numFmtId="164" fontId="3" fillId="0" borderId="0" xfId="1" applyNumberFormat="1" applyFont="1" applyFill="1"/>
    <xf numFmtId="164" fontId="3" fillId="0" borderId="0" xfId="1" applyNumberFormat="1" applyFill="1"/>
    <xf numFmtId="164" fontId="3" fillId="0" borderId="1" xfId="1" applyNumberFormat="1" applyFont="1" applyFill="1" applyBorder="1"/>
    <xf numFmtId="164" fontId="3" fillId="0" borderId="2" xfId="1" applyNumberFormat="1" applyFill="1" applyBorder="1"/>
    <xf numFmtId="164" fontId="3" fillId="0" borderId="0" xfId="1" applyNumberFormat="1" applyFont="1" applyFill="1" applyBorder="1"/>
    <xf numFmtId="164" fontId="3" fillId="0" borderId="2" xfId="1" applyNumberFormat="1" applyFont="1" applyFill="1" applyBorder="1"/>
    <xf numFmtId="166" fontId="3" fillId="0" borderId="3" xfId="2" applyNumberFormat="1" applyFill="1" applyBorder="1"/>
    <xf numFmtId="167" fontId="0" fillId="0" borderId="0" xfId="0" applyNumberFormat="1" applyFill="1"/>
    <xf numFmtId="0" fontId="6" fillId="0" borderId="0" xfId="0" applyFont="1" applyFill="1" applyAlignment="1">
      <alignment horizontal="left" indent="1"/>
    </xf>
    <xf numFmtId="0" fontId="6" fillId="0" borderId="0" xfId="0" applyFont="1" applyFill="1" applyAlignment="1">
      <alignment horizontal="left" indent="2"/>
    </xf>
    <xf numFmtId="166" fontId="3" fillId="0" borderId="0" xfId="2" applyNumberFormat="1" applyFont="1" applyFill="1"/>
    <xf numFmtId="0" fontId="0" fillId="0" borderId="0" xfId="0" applyFill="1" applyAlignment="1">
      <alignment horizontal="left" indent="1"/>
    </xf>
    <xf numFmtId="0" fontId="3" fillId="0" borderId="0" xfId="0" applyFont="1" applyFill="1" applyAlignment="1">
      <alignment horizontal="left" indent="1"/>
    </xf>
    <xf numFmtId="164" fontId="0" fillId="0" borderId="0" xfId="0" applyNumberFormat="1" applyFill="1"/>
    <xf numFmtId="0" fontId="3" fillId="0" borderId="0" xfId="0" applyFont="1" applyFill="1"/>
    <xf numFmtId="0" fontId="7" fillId="0" borderId="0" xfId="0" applyFont="1" applyAlignment="1">
      <alignment horizontal="left" indent="1"/>
    </xf>
    <xf numFmtId="43" fontId="0" fillId="0" borderId="0" xfId="0" applyNumberFormat="1" applyFill="1"/>
    <xf numFmtId="164" fontId="3" fillId="0" borderId="0" xfId="1" applyNumberFormat="1" applyFill="1" applyBorder="1"/>
    <xf numFmtId="164" fontId="3" fillId="0" borderId="4" xfId="1" applyNumberFormat="1" applyFill="1" applyBorder="1"/>
    <xf numFmtId="164" fontId="3" fillId="0" borderId="1" xfId="1" applyNumberFormat="1" applyFill="1" applyBorder="1"/>
    <xf numFmtId="164" fontId="3" fillId="0" borderId="4" xfId="1" applyNumberFormat="1" applyFont="1" applyFill="1" applyBorder="1"/>
    <xf numFmtId="0" fontId="5" fillId="0" borderId="0" xfId="0" applyFont="1" applyFill="1" applyBorder="1"/>
    <xf numFmtId="0" fontId="5" fillId="0" borderId="0" xfId="0" applyFont="1" applyFill="1" applyBorder="1" applyAlignment="1">
      <alignment horizontal="center"/>
    </xf>
    <xf numFmtId="0" fontId="0" fillId="0" borderId="0" xfId="0" applyFill="1" applyBorder="1"/>
    <xf numFmtId="166" fontId="3" fillId="0" borderId="0" xfId="2" applyNumberFormat="1" applyFont="1" applyFill="1" applyBorder="1"/>
    <xf numFmtId="166" fontId="3" fillId="0" borderId="0" xfId="2" applyNumberFormat="1" applyFill="1" applyBorder="1"/>
    <xf numFmtId="165" fontId="3" fillId="0" borderId="0" xfId="1" applyNumberFormat="1" applyFill="1" applyBorder="1"/>
    <xf numFmtId="167" fontId="0" fillId="0" borderId="0" xfId="0" applyNumberFormat="1" applyFill="1" applyBorder="1"/>
    <xf numFmtId="164" fontId="0" fillId="0" borderId="0" xfId="0" applyNumberFormat="1" applyFill="1" applyBorder="1"/>
    <xf numFmtId="0" fontId="3" fillId="0" borderId="0" xfId="0" applyFont="1" applyFill="1" applyAlignment="1">
      <alignment horizontal="left" vertical="center" indent="1"/>
    </xf>
    <xf numFmtId="0" fontId="3" fillId="0" borderId="0" xfId="0" applyFont="1" applyFill="1" applyAlignment="1">
      <alignment vertical="center"/>
    </xf>
    <xf numFmtId="0" fontId="7" fillId="0" borderId="0" xfId="0" applyFont="1" applyAlignment="1">
      <alignment horizontal="left"/>
    </xf>
    <xf numFmtId="0" fontId="3" fillId="0" borderId="0" xfId="0" applyFont="1" applyFill="1" applyAlignment="1">
      <alignment horizontal="left" vertical="center"/>
    </xf>
  </cellXfs>
  <cellStyles count="6">
    <cellStyle name="Comma" xfId="1" builtinId="3"/>
    <cellStyle name="Currency" xfId="2" builtinId="4"/>
    <cellStyle name="Normal" xfId="0" builtinId="0"/>
    <cellStyle name="Normal 2" xfId="3" xr:uid="{00000000-0005-0000-0000-000003000000}"/>
    <cellStyle name="Normal 2 2" xfId="5" xr:uid="{7F257D2D-0FAF-4D26-8032-D5C10AA95CA3}"/>
    <cellStyle name="Normal 3" xfId="4" xr:uid="{63C98030-4A17-4567-A698-50AA095367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88"/>
  <sheetViews>
    <sheetView tabSelected="1" zoomScale="80" zoomScaleNormal="80" workbookViewId="0">
      <pane xSplit="1" ySplit="5" topLeftCell="B33" activePane="bottomRight" state="frozen"/>
      <selection activeCell="G19" sqref="G19"/>
      <selection pane="topRight" activeCell="G19" sqref="G19"/>
      <selection pane="bottomLeft" activeCell="G19" sqref="G19"/>
      <selection pane="bottomRight" activeCell="Q69" sqref="A52:Q69"/>
    </sheetView>
  </sheetViews>
  <sheetFormatPr defaultColWidth="9.42578125" defaultRowHeight="12.75" x14ac:dyDescent="0.2"/>
  <cols>
    <col min="1" max="1" width="80.5703125" style="1" customWidth="1"/>
    <col min="2" max="2" width="16.5703125" style="1" customWidth="1"/>
    <col min="3" max="12" width="13.5703125" style="1" customWidth="1"/>
    <col min="13" max="13" width="13.5703125" style="30" customWidth="1"/>
    <col min="14" max="16384" width="9.42578125" style="1"/>
  </cols>
  <sheetData>
    <row r="1" spans="1:13" s="4" customFormat="1" x14ac:dyDescent="0.2">
      <c r="A1" s="4" t="s">
        <v>1</v>
      </c>
      <c r="M1" s="28"/>
    </row>
    <row r="2" spans="1:13" s="4" customFormat="1" x14ac:dyDescent="0.2">
      <c r="A2" s="4" t="s">
        <v>0</v>
      </c>
      <c r="F2" s="7"/>
      <c r="G2" s="7"/>
      <c r="H2" s="7"/>
      <c r="I2" s="7"/>
      <c r="J2" s="7"/>
      <c r="K2" s="7"/>
      <c r="L2" s="7"/>
      <c r="M2" s="11"/>
    </row>
    <row r="3" spans="1:13" s="4" customFormat="1" x14ac:dyDescent="0.2">
      <c r="M3" s="28"/>
    </row>
    <row r="4" spans="1:13" s="4" customFormat="1" x14ac:dyDescent="0.2">
      <c r="M4" s="28"/>
    </row>
    <row r="5" spans="1:13" s="4" customFormat="1" x14ac:dyDescent="0.2">
      <c r="A5" s="5" t="s">
        <v>13</v>
      </c>
      <c r="B5" s="6">
        <v>2021</v>
      </c>
      <c r="C5" s="6">
        <v>2020</v>
      </c>
      <c r="D5" s="6">
        <v>2019</v>
      </c>
      <c r="E5" s="6">
        <v>2018</v>
      </c>
      <c r="F5" s="6">
        <v>2017</v>
      </c>
      <c r="G5" s="6">
        <v>2016</v>
      </c>
      <c r="H5" s="6">
        <v>2015</v>
      </c>
      <c r="I5" s="6">
        <v>2014</v>
      </c>
      <c r="J5" s="6">
        <v>2013</v>
      </c>
      <c r="K5" s="6">
        <v>2012</v>
      </c>
      <c r="L5" s="6">
        <v>2011</v>
      </c>
      <c r="M5" s="29"/>
    </row>
    <row r="6" spans="1:13" x14ac:dyDescent="0.2">
      <c r="A6" s="1" t="s">
        <v>2</v>
      </c>
    </row>
    <row r="7" spans="1:13" x14ac:dyDescent="0.2">
      <c r="A7" s="4" t="s">
        <v>3</v>
      </c>
      <c r="B7" s="4"/>
    </row>
    <row r="8" spans="1:13" x14ac:dyDescent="0.2">
      <c r="A8" s="21" t="s">
        <v>60</v>
      </c>
      <c r="B8" s="17">
        <v>1144</v>
      </c>
      <c r="C8" s="17">
        <v>-1185.5</v>
      </c>
      <c r="D8" s="17">
        <v>1576.1999999999975</v>
      </c>
      <c r="E8" s="17">
        <v>1440.3</v>
      </c>
      <c r="F8" s="17">
        <v>1518.6</v>
      </c>
      <c r="G8" s="17">
        <v>1246.5</v>
      </c>
      <c r="H8" s="17">
        <v>1017.2</v>
      </c>
      <c r="I8" s="17">
        <v>1222.2</v>
      </c>
      <c r="J8" s="17">
        <v>973.6</v>
      </c>
      <c r="K8" s="17">
        <v>701.3</v>
      </c>
      <c r="L8" s="17">
        <v>463.3</v>
      </c>
      <c r="M8" s="31"/>
    </row>
    <row r="9" spans="1:13" x14ac:dyDescent="0.2">
      <c r="A9" s="21" t="s">
        <v>61</v>
      </c>
      <c r="B9" s="9">
        <v>0</v>
      </c>
      <c r="C9" s="9">
        <v>-2170.3000000000002</v>
      </c>
      <c r="D9" s="9">
        <v>133.30000000000001</v>
      </c>
      <c r="E9" s="9">
        <v>174.4</v>
      </c>
      <c r="F9" s="9">
        <v>148.4</v>
      </c>
      <c r="G9" s="9">
        <v>0</v>
      </c>
      <c r="H9" s="9">
        <v>0</v>
      </c>
      <c r="I9" s="9">
        <v>0</v>
      </c>
      <c r="J9" s="9">
        <v>0</v>
      </c>
      <c r="K9" s="9">
        <v>0</v>
      </c>
      <c r="L9" s="9">
        <v>0</v>
      </c>
      <c r="M9" s="31"/>
    </row>
    <row r="10" spans="1:13" x14ac:dyDescent="0.2">
      <c r="A10" s="3" t="s">
        <v>46</v>
      </c>
      <c r="B10" s="17">
        <f>B8-B9</f>
        <v>1144</v>
      </c>
      <c r="C10" s="17">
        <f>C8-C9</f>
        <v>984.80000000000018</v>
      </c>
      <c r="D10" s="17">
        <f t="shared" ref="D10:F10" si="0">D8-D9</f>
        <v>1442.8999999999976</v>
      </c>
      <c r="E10" s="17">
        <f t="shared" si="0"/>
        <v>1265.8999999999999</v>
      </c>
      <c r="F10" s="17">
        <f t="shared" si="0"/>
        <v>1370.1999999999998</v>
      </c>
      <c r="G10" s="17">
        <f t="shared" ref="G10" si="1">G8-G9</f>
        <v>1246.5</v>
      </c>
      <c r="H10" s="17">
        <f t="shared" ref="H10" si="2">H8-H9</f>
        <v>1017.2</v>
      </c>
      <c r="I10" s="17">
        <f t="shared" ref="I10" si="3">I8-I9</f>
        <v>1222.2</v>
      </c>
      <c r="J10" s="17">
        <f t="shared" ref="J10" si="4">J8-J9</f>
        <v>973.6</v>
      </c>
      <c r="K10" s="17">
        <f t="shared" ref="K10" si="5">K8-K9</f>
        <v>701.3</v>
      </c>
      <c r="L10" s="17">
        <f t="shared" ref="L10" si="6">L8-L9</f>
        <v>463.3</v>
      </c>
      <c r="M10" s="31"/>
    </row>
    <row r="11" spans="1:13" x14ac:dyDescent="0.2">
      <c r="A11" s="3"/>
      <c r="B11" s="8"/>
      <c r="C11" s="8"/>
      <c r="D11" s="8"/>
      <c r="E11" s="8"/>
      <c r="F11" s="8"/>
      <c r="G11" s="8"/>
      <c r="H11" s="8"/>
      <c r="I11" s="8"/>
      <c r="J11" s="8"/>
      <c r="K11" s="8"/>
      <c r="L11" s="8"/>
      <c r="M11" s="24"/>
    </row>
    <row r="12" spans="1:13" x14ac:dyDescent="0.2">
      <c r="A12" s="21" t="s">
        <v>41</v>
      </c>
      <c r="B12" s="8"/>
      <c r="C12" s="8"/>
      <c r="D12" s="8"/>
      <c r="E12" s="8"/>
      <c r="F12" s="8"/>
      <c r="G12" s="8"/>
      <c r="H12" s="8"/>
      <c r="I12" s="8"/>
      <c r="J12" s="8"/>
      <c r="K12" s="8"/>
      <c r="L12" s="8"/>
      <c r="M12" s="24"/>
    </row>
    <row r="13" spans="1:13" x14ac:dyDescent="0.2">
      <c r="A13" s="19" t="s">
        <v>27</v>
      </c>
      <c r="B13" s="7">
        <v>604.4</v>
      </c>
      <c r="C13" s="7">
        <v>594.29999999999995</v>
      </c>
      <c r="D13" s="7">
        <v>569.1</v>
      </c>
      <c r="E13" s="7">
        <v>535.9</v>
      </c>
      <c r="F13" s="7">
        <v>500.1</v>
      </c>
      <c r="G13" s="7">
        <v>561</v>
      </c>
      <c r="H13" s="7">
        <v>559.5</v>
      </c>
      <c r="I13" s="7">
        <v>558.1</v>
      </c>
      <c r="J13" s="7">
        <v>514.20000000000005</v>
      </c>
      <c r="K13" s="7">
        <v>468.2</v>
      </c>
      <c r="L13" s="7">
        <v>331.4</v>
      </c>
      <c r="M13" s="11"/>
    </row>
    <row r="14" spans="1:13" x14ac:dyDescent="0.2">
      <c r="A14" s="19" t="s">
        <v>29</v>
      </c>
      <c r="B14" s="7">
        <v>238.7</v>
      </c>
      <c r="C14" s="7">
        <v>218.4</v>
      </c>
      <c r="D14" s="7">
        <v>206.2</v>
      </c>
      <c r="E14" s="7">
        <v>194.5</v>
      </c>
      <c r="F14" s="7">
        <v>184.6</v>
      </c>
      <c r="G14" s="7">
        <v>289.7</v>
      </c>
      <c r="H14" s="7">
        <v>300</v>
      </c>
      <c r="I14" s="7">
        <v>313.89999999999998</v>
      </c>
      <c r="J14" s="7">
        <v>302</v>
      </c>
      <c r="K14" s="7">
        <v>246.3</v>
      </c>
      <c r="L14" s="7">
        <v>64.3</v>
      </c>
      <c r="M14" s="11"/>
    </row>
    <row r="15" spans="1:13" x14ac:dyDescent="0.2">
      <c r="A15" s="15" t="s">
        <v>14</v>
      </c>
      <c r="B15" s="7">
        <v>-1.1000000000000001</v>
      </c>
      <c r="C15" s="7">
        <v>-45.8</v>
      </c>
      <c r="D15" s="7">
        <v>-22.1</v>
      </c>
      <c r="E15" s="7">
        <v>122.6</v>
      </c>
      <c r="F15" s="7">
        <v>-358.5</v>
      </c>
      <c r="G15" s="7">
        <v>-90.6</v>
      </c>
      <c r="H15" s="7">
        <v>-244.5</v>
      </c>
      <c r="I15" s="7">
        <v>-121.5</v>
      </c>
      <c r="J15" s="7">
        <v>-130.5</v>
      </c>
      <c r="K15" s="7">
        <v>-3.2</v>
      </c>
      <c r="L15" s="7">
        <v>41.7</v>
      </c>
      <c r="M15" s="11"/>
    </row>
    <row r="16" spans="1:13" x14ac:dyDescent="0.2">
      <c r="A16" s="15" t="s">
        <v>22</v>
      </c>
      <c r="B16" s="7">
        <v>89.5</v>
      </c>
      <c r="C16" s="7">
        <v>82.1</v>
      </c>
      <c r="D16" s="7">
        <v>84</v>
      </c>
      <c r="E16" s="7">
        <v>88</v>
      </c>
      <c r="F16" s="7">
        <v>85.5</v>
      </c>
      <c r="G16" s="7">
        <v>85.7</v>
      </c>
      <c r="H16" s="7">
        <v>78.2</v>
      </c>
      <c r="I16" s="7">
        <v>71.099999999999994</v>
      </c>
      <c r="J16" s="7">
        <v>69.599999999999994</v>
      </c>
      <c r="K16" s="7">
        <v>65.8</v>
      </c>
      <c r="L16" s="7">
        <v>39.9</v>
      </c>
      <c r="M16" s="11"/>
    </row>
    <row r="17" spans="1:13" x14ac:dyDescent="0.2">
      <c r="A17" s="15" t="s">
        <v>23</v>
      </c>
      <c r="B17" s="7">
        <v>0</v>
      </c>
      <c r="C17" s="7">
        <v>0</v>
      </c>
      <c r="D17" s="7">
        <v>0</v>
      </c>
      <c r="E17" s="7">
        <v>0</v>
      </c>
      <c r="F17" s="7">
        <v>0</v>
      </c>
      <c r="G17" s="7">
        <v>-43.6</v>
      </c>
      <c r="H17" s="7">
        <v>-57.8</v>
      </c>
      <c r="I17" s="7">
        <v>-55.9</v>
      </c>
      <c r="J17" s="7">
        <v>-36.6</v>
      </c>
      <c r="K17" s="7">
        <v>-50.1</v>
      </c>
      <c r="L17" s="7">
        <v>-13.7</v>
      </c>
      <c r="M17" s="11"/>
    </row>
    <row r="18" spans="1:13" x14ac:dyDescent="0.2">
      <c r="A18" s="15" t="s">
        <v>20</v>
      </c>
      <c r="B18" s="7">
        <v>-60.2</v>
      </c>
      <c r="C18" s="7">
        <v>-70.7</v>
      </c>
      <c r="D18" s="7">
        <v>-186</v>
      </c>
      <c r="E18" s="7">
        <v>-60</v>
      </c>
      <c r="F18" s="7">
        <v>-144.1</v>
      </c>
      <c r="G18" s="7">
        <v>-211.8</v>
      </c>
      <c r="H18" s="7">
        <v>-64.900000000000006</v>
      </c>
      <c r="I18" s="7">
        <v>-76.7</v>
      </c>
      <c r="J18" s="7">
        <v>-80</v>
      </c>
      <c r="K18" s="7">
        <v>-254.9</v>
      </c>
      <c r="L18" s="7">
        <v>-156.6</v>
      </c>
      <c r="M18" s="11"/>
    </row>
    <row r="19" spans="1:13" x14ac:dyDescent="0.2">
      <c r="A19" s="19" t="s">
        <v>59</v>
      </c>
      <c r="B19" s="7">
        <v>42.4</v>
      </c>
      <c r="C19" s="7">
        <v>42</v>
      </c>
      <c r="D19" s="7">
        <v>22.6</v>
      </c>
      <c r="E19" s="7">
        <v>25.7</v>
      </c>
      <c r="F19" s="7">
        <v>30.9</v>
      </c>
      <c r="G19" s="7">
        <v>54.1</v>
      </c>
      <c r="H19" s="7">
        <v>113.8</v>
      </c>
      <c r="I19" s="7">
        <v>83.9</v>
      </c>
      <c r="J19" s="7">
        <v>142.4</v>
      </c>
      <c r="K19" s="7">
        <v>114.6</v>
      </c>
      <c r="L19" s="7">
        <v>83.1</v>
      </c>
      <c r="M19" s="11"/>
    </row>
    <row r="20" spans="1:13" x14ac:dyDescent="0.2">
      <c r="A20" s="19" t="s">
        <v>42</v>
      </c>
      <c r="B20" s="7">
        <v>-41.7</v>
      </c>
      <c r="C20" s="7">
        <v>7.8</v>
      </c>
      <c r="D20" s="7">
        <v>29.9</v>
      </c>
      <c r="E20" s="7">
        <v>40.200000000000003</v>
      </c>
      <c r="F20" s="7">
        <v>5.2</v>
      </c>
      <c r="G20" s="7">
        <v>-60.5</v>
      </c>
      <c r="H20" s="7">
        <v>38.4</v>
      </c>
      <c r="I20" s="7">
        <v>0.3</v>
      </c>
      <c r="J20" s="7">
        <v>-39.799999999999997</v>
      </c>
      <c r="K20" s="7">
        <v>66.599999999999994</v>
      </c>
      <c r="L20" s="7">
        <v>49.5</v>
      </c>
      <c r="M20" s="11"/>
    </row>
    <row r="21" spans="1:13" x14ac:dyDescent="0.2">
      <c r="A21" s="19" t="s">
        <v>35</v>
      </c>
      <c r="B21" s="7">
        <v>0</v>
      </c>
      <c r="C21" s="7">
        <v>0</v>
      </c>
      <c r="D21" s="7">
        <v>0</v>
      </c>
      <c r="E21" s="7">
        <v>0</v>
      </c>
      <c r="F21" s="7">
        <v>0</v>
      </c>
      <c r="G21" s="7">
        <v>0</v>
      </c>
      <c r="H21" s="7">
        <v>289.3</v>
      </c>
      <c r="I21" s="7">
        <v>0</v>
      </c>
      <c r="J21" s="7">
        <v>23.2</v>
      </c>
      <c r="K21" s="7">
        <v>0</v>
      </c>
      <c r="L21" s="7">
        <v>0</v>
      </c>
      <c r="M21" s="11"/>
    </row>
    <row r="22" spans="1:13" x14ac:dyDescent="0.2">
      <c r="A22" s="19" t="s">
        <v>31</v>
      </c>
      <c r="B22" s="7">
        <v>0</v>
      </c>
      <c r="C22" s="7">
        <v>0</v>
      </c>
      <c r="D22" s="7">
        <v>0</v>
      </c>
      <c r="E22" s="7">
        <v>0</v>
      </c>
      <c r="F22" s="7">
        <v>-50.6</v>
      </c>
      <c r="G22" s="7">
        <v>-0.5</v>
      </c>
      <c r="H22" s="7">
        <v>13.7</v>
      </c>
      <c r="I22" s="7">
        <v>-4.8</v>
      </c>
      <c r="J22" s="7">
        <v>1.9</v>
      </c>
      <c r="K22" s="7">
        <v>-89.3</v>
      </c>
      <c r="L22" s="7">
        <v>0</v>
      </c>
      <c r="M22" s="11"/>
    </row>
    <row r="23" spans="1:13" x14ac:dyDescent="0.2">
      <c r="A23" s="19" t="s">
        <v>38</v>
      </c>
      <c r="B23" s="7">
        <v>0</v>
      </c>
      <c r="C23" s="7">
        <v>0</v>
      </c>
      <c r="D23" s="7">
        <v>0</v>
      </c>
      <c r="E23" s="7">
        <v>0</v>
      </c>
      <c r="F23" s="7">
        <v>15.1</v>
      </c>
      <c r="G23" s="7">
        <v>65.900000000000006</v>
      </c>
      <c r="H23" s="7">
        <v>24.7</v>
      </c>
      <c r="I23" s="7">
        <v>0</v>
      </c>
      <c r="J23" s="7">
        <v>0</v>
      </c>
      <c r="K23" s="7">
        <v>0</v>
      </c>
      <c r="L23" s="7">
        <v>0</v>
      </c>
      <c r="M23" s="11"/>
    </row>
    <row r="24" spans="1:13" x14ac:dyDescent="0.2">
      <c r="A24" s="19" t="s">
        <v>47</v>
      </c>
      <c r="B24" s="7">
        <v>29.4</v>
      </c>
      <c r="C24" s="7">
        <v>77.099999999999994</v>
      </c>
      <c r="D24" s="7">
        <v>0</v>
      </c>
      <c r="E24" s="7">
        <v>0</v>
      </c>
      <c r="F24" s="7">
        <v>0</v>
      </c>
      <c r="G24" s="7">
        <v>0</v>
      </c>
      <c r="H24" s="7">
        <v>0</v>
      </c>
      <c r="I24" s="7">
        <v>0</v>
      </c>
      <c r="J24" s="7">
        <v>0</v>
      </c>
      <c r="K24" s="7">
        <v>0</v>
      </c>
      <c r="L24" s="7">
        <v>0</v>
      </c>
      <c r="M24" s="11"/>
    </row>
    <row r="25" spans="1:13" x14ac:dyDescent="0.2">
      <c r="A25" s="15" t="s">
        <v>6</v>
      </c>
      <c r="B25" s="7">
        <v>15.9</v>
      </c>
      <c r="C25" s="7">
        <v>61</v>
      </c>
      <c r="D25" s="7">
        <v>17.600000000000001</v>
      </c>
      <c r="E25" s="7">
        <v>19.100000000000001</v>
      </c>
      <c r="F25" s="7">
        <v>21.4</v>
      </c>
      <c r="G25" s="7">
        <v>14.2</v>
      </c>
      <c r="H25" s="7">
        <v>11.6</v>
      </c>
      <c r="I25" s="7">
        <v>7.8</v>
      </c>
      <c r="J25" s="7">
        <v>16.399999999999999</v>
      </c>
      <c r="K25" s="7">
        <v>5.6</v>
      </c>
      <c r="L25" s="7">
        <v>8.9</v>
      </c>
      <c r="M25" s="11"/>
    </row>
    <row r="26" spans="1:13" x14ac:dyDescent="0.2">
      <c r="A26" s="15" t="s">
        <v>24</v>
      </c>
      <c r="B26" s="7"/>
      <c r="C26" s="7"/>
      <c r="D26" s="7"/>
      <c r="E26" s="7"/>
      <c r="F26" s="7"/>
      <c r="G26" s="7"/>
      <c r="H26" s="7"/>
      <c r="I26" s="7"/>
      <c r="J26" s="7"/>
      <c r="K26" s="7"/>
      <c r="L26" s="7"/>
      <c r="M26" s="11"/>
    </row>
    <row r="27" spans="1:13" x14ac:dyDescent="0.2">
      <c r="A27" s="16" t="s">
        <v>15</v>
      </c>
      <c r="B27" s="7">
        <v>-178.2</v>
      </c>
      <c r="C27" s="7">
        <v>155.6</v>
      </c>
      <c r="D27" s="7">
        <v>-173.1</v>
      </c>
      <c r="E27" s="7">
        <v>-132.5</v>
      </c>
      <c r="F27" s="7">
        <v>-35.5</v>
      </c>
      <c r="G27" s="7">
        <v>0.9</v>
      </c>
      <c r="H27" s="7">
        <v>-24</v>
      </c>
      <c r="I27" s="7">
        <v>-175.4</v>
      </c>
      <c r="J27" s="7">
        <v>-147.4</v>
      </c>
      <c r="K27" s="7">
        <v>-189.7</v>
      </c>
      <c r="L27" s="7">
        <v>-106</v>
      </c>
      <c r="M27" s="11"/>
    </row>
    <row r="28" spans="1:13" x14ac:dyDescent="0.2">
      <c r="A28" s="16" t="s">
        <v>16</v>
      </c>
      <c r="B28" s="7">
        <v>-73</v>
      </c>
      <c r="C28" s="7">
        <v>-179.5</v>
      </c>
      <c r="D28" s="7">
        <v>22.3</v>
      </c>
      <c r="E28" s="7">
        <v>-100.5</v>
      </c>
      <c r="F28" s="7">
        <v>-46.3</v>
      </c>
      <c r="G28" s="7">
        <v>18.8</v>
      </c>
      <c r="H28" s="7">
        <v>-48.6</v>
      </c>
      <c r="I28" s="7">
        <v>-210.8</v>
      </c>
      <c r="J28" s="7">
        <v>-30.5</v>
      </c>
      <c r="K28" s="7">
        <v>-2</v>
      </c>
      <c r="L28" s="7">
        <v>-36.1</v>
      </c>
      <c r="M28" s="11"/>
    </row>
    <row r="29" spans="1:13" x14ac:dyDescent="0.2">
      <c r="A29" s="16" t="s">
        <v>17</v>
      </c>
      <c r="B29" s="7">
        <v>-92.9</v>
      </c>
      <c r="C29" s="7">
        <v>42.3</v>
      </c>
      <c r="D29" s="7">
        <v>-70.400000000000006</v>
      </c>
      <c r="E29" s="7">
        <v>-76.8</v>
      </c>
      <c r="F29" s="7">
        <v>-37.299999999999997</v>
      </c>
      <c r="G29" s="7">
        <v>-34.9</v>
      </c>
      <c r="H29" s="7">
        <v>-69.099999999999994</v>
      </c>
      <c r="I29" s="7">
        <v>-106.3</v>
      </c>
      <c r="J29" s="7">
        <v>-68.7</v>
      </c>
      <c r="K29" s="7">
        <v>18.600000000000001</v>
      </c>
      <c r="L29" s="7">
        <v>-60.2</v>
      </c>
      <c r="M29" s="11"/>
    </row>
    <row r="30" spans="1:13" x14ac:dyDescent="0.2">
      <c r="A30" s="16" t="s">
        <v>18</v>
      </c>
      <c r="B30" s="7">
        <v>200.4</v>
      </c>
      <c r="C30" s="7">
        <v>55.9</v>
      </c>
      <c r="D30" s="7">
        <v>22.9</v>
      </c>
      <c r="E30" s="7">
        <v>99.8</v>
      </c>
      <c r="F30" s="7">
        <v>70.900000000000006</v>
      </c>
      <c r="G30" s="7">
        <v>-55.1</v>
      </c>
      <c r="H30" s="7">
        <v>-46.1</v>
      </c>
      <c r="I30" s="7">
        <v>174.7</v>
      </c>
      <c r="J30" s="7">
        <v>50.6</v>
      </c>
      <c r="K30" s="7">
        <v>79</v>
      </c>
      <c r="L30" s="7">
        <v>60.9</v>
      </c>
      <c r="M30" s="11"/>
    </row>
    <row r="31" spans="1:13" x14ac:dyDescent="0.2">
      <c r="A31" s="16" t="s">
        <v>19</v>
      </c>
      <c r="B31" s="9">
        <v>144.30000000000001</v>
      </c>
      <c r="C31" s="9">
        <v>-283.5</v>
      </c>
      <c r="D31" s="9">
        <v>80.8</v>
      </c>
      <c r="E31" s="9">
        <v>-15</v>
      </c>
      <c r="F31" s="9">
        <v>313</v>
      </c>
      <c r="G31" s="9">
        <v>99.9</v>
      </c>
      <c r="H31" s="9">
        <v>108.4</v>
      </c>
      <c r="I31" s="9">
        <v>135</v>
      </c>
      <c r="J31" s="9">
        <v>-0.6</v>
      </c>
      <c r="K31" s="9">
        <v>26.2</v>
      </c>
      <c r="L31" s="9">
        <v>-84.9</v>
      </c>
      <c r="M31" s="11"/>
    </row>
    <row r="32" spans="1:13" x14ac:dyDescent="0.2">
      <c r="A32" s="19" t="s">
        <v>48</v>
      </c>
      <c r="B32" s="25">
        <f>SUM(B10:B31)</f>
        <v>2061.8999999999996</v>
      </c>
      <c r="C32" s="25">
        <f>SUM(C10:C31)</f>
        <v>1741.8</v>
      </c>
      <c r="D32" s="25">
        <f>SUM(D10:D31)</f>
        <v>2046.6999999999975</v>
      </c>
      <c r="E32" s="25">
        <f>SUM(E10:E31)</f>
        <v>2006.8999999999992</v>
      </c>
      <c r="F32" s="25">
        <f>SUM(F10:F31)</f>
        <v>1924.6000000000001</v>
      </c>
      <c r="G32" s="25">
        <f>SUM(G10:G31)</f>
        <v>1939.7</v>
      </c>
      <c r="H32" s="25">
        <f>SUM(H10:H31)</f>
        <v>1999.8000000000002</v>
      </c>
      <c r="I32" s="25">
        <f>SUM(I10:I31)</f>
        <v>1815.6000000000001</v>
      </c>
      <c r="J32" s="25">
        <f>SUM(J10:J31)</f>
        <v>1559.8000000000004</v>
      </c>
      <c r="K32" s="25">
        <f>SUM(K10:K31)</f>
        <v>1202.9999999999995</v>
      </c>
      <c r="L32" s="25">
        <f>SUM(L10:L31)</f>
        <v>685.49999999999989</v>
      </c>
      <c r="M32" s="24"/>
    </row>
    <row r="33" spans="1:13" x14ac:dyDescent="0.2">
      <c r="A33" s="19" t="s">
        <v>49</v>
      </c>
      <c r="B33" s="26">
        <v>0</v>
      </c>
      <c r="C33" s="26">
        <v>118.4</v>
      </c>
      <c r="D33" s="26">
        <v>374</v>
      </c>
      <c r="E33" s="26">
        <v>270.8</v>
      </c>
      <c r="F33" s="26">
        <v>166.7</v>
      </c>
      <c r="G33" s="26">
        <v>0</v>
      </c>
      <c r="H33" s="26">
        <v>0</v>
      </c>
      <c r="I33" s="26">
        <v>0</v>
      </c>
      <c r="J33" s="26">
        <v>0</v>
      </c>
      <c r="K33" s="26">
        <v>0</v>
      </c>
      <c r="L33" s="26">
        <v>0</v>
      </c>
      <c r="M33" s="24"/>
    </row>
    <row r="34" spans="1:13" x14ac:dyDescent="0.2">
      <c r="A34" s="19" t="s">
        <v>40</v>
      </c>
      <c r="B34" s="10">
        <f t="shared" ref="B34" si="7">SUM(B32:B33)</f>
        <v>2061.8999999999996</v>
      </c>
      <c r="C34" s="10">
        <f t="shared" ref="C34:E34" si="8">SUM(C32:C33)</f>
        <v>1860.2</v>
      </c>
      <c r="D34" s="10">
        <f t="shared" si="8"/>
        <v>2420.6999999999975</v>
      </c>
      <c r="E34" s="10">
        <f t="shared" si="8"/>
        <v>2277.6999999999994</v>
      </c>
      <c r="F34" s="10">
        <f>SUM(F32:F33)</f>
        <v>2091.3000000000002</v>
      </c>
      <c r="G34" s="10">
        <f>SUM(G32:G33)</f>
        <v>1939.7</v>
      </c>
      <c r="H34" s="10">
        <f t="shared" ref="G34:L34" si="9">SUM(H32:H33)</f>
        <v>1999.8000000000002</v>
      </c>
      <c r="I34" s="10">
        <f t="shared" si="9"/>
        <v>1815.6000000000001</v>
      </c>
      <c r="J34" s="10">
        <f t="shared" si="9"/>
        <v>1559.8000000000004</v>
      </c>
      <c r="K34" s="10">
        <f t="shared" si="9"/>
        <v>1202.9999999999995</v>
      </c>
      <c r="L34" s="10">
        <f t="shared" si="9"/>
        <v>685.49999999999989</v>
      </c>
      <c r="M34" s="24"/>
    </row>
    <row r="35" spans="1:13" x14ac:dyDescent="0.2">
      <c r="A35" s="3"/>
      <c r="B35" s="8"/>
      <c r="C35" s="8"/>
      <c r="D35" s="8"/>
      <c r="E35" s="8"/>
      <c r="F35" s="8"/>
      <c r="G35" s="8"/>
      <c r="H35" s="8"/>
      <c r="I35" s="8"/>
      <c r="J35" s="8"/>
      <c r="K35" s="8"/>
      <c r="L35" s="8"/>
      <c r="M35" s="24"/>
    </row>
    <row r="36" spans="1:13" x14ac:dyDescent="0.2">
      <c r="A36" s="3"/>
      <c r="B36" s="8"/>
      <c r="C36" s="8"/>
      <c r="D36" s="8"/>
      <c r="E36" s="8"/>
      <c r="F36" s="8"/>
      <c r="G36" s="8"/>
      <c r="H36" s="8"/>
      <c r="I36" s="8"/>
      <c r="J36" s="8"/>
      <c r="K36" s="8"/>
      <c r="L36" s="8"/>
      <c r="M36" s="24"/>
    </row>
    <row r="37" spans="1:13" x14ac:dyDescent="0.2">
      <c r="A37" s="4" t="s">
        <v>4</v>
      </c>
      <c r="B37" s="8"/>
      <c r="C37" s="8"/>
      <c r="D37" s="8"/>
      <c r="E37" s="8"/>
      <c r="F37" s="8"/>
      <c r="G37" s="8"/>
      <c r="H37" s="8"/>
      <c r="I37" s="8"/>
      <c r="J37" s="8"/>
      <c r="K37" s="8"/>
      <c r="L37" s="8"/>
      <c r="M37" s="24"/>
    </row>
    <row r="38" spans="1:13" x14ac:dyDescent="0.2">
      <c r="A38" s="15" t="s">
        <v>5</v>
      </c>
      <c r="B38" s="7">
        <v>-643</v>
      </c>
      <c r="C38" s="7">
        <v>-489</v>
      </c>
      <c r="D38" s="7">
        <v>-731.3</v>
      </c>
      <c r="E38" s="7">
        <v>-778.7</v>
      </c>
      <c r="F38" s="7">
        <v>-787.4</v>
      </c>
      <c r="G38" s="7">
        <v>-756.8</v>
      </c>
      <c r="H38" s="7">
        <v>-815.2</v>
      </c>
      <c r="I38" s="7">
        <v>-793.90000000000009</v>
      </c>
      <c r="J38" s="7">
        <v>-662.30000000000007</v>
      </c>
      <c r="K38" s="7">
        <v>-607.5</v>
      </c>
      <c r="L38" s="7">
        <v>-366</v>
      </c>
      <c r="M38" s="11"/>
    </row>
    <row r="39" spans="1:13" x14ac:dyDescent="0.2">
      <c r="A39" s="15" t="s">
        <v>25</v>
      </c>
      <c r="B39" s="7">
        <v>12.2</v>
      </c>
      <c r="C39" s="7">
        <v>5.3</v>
      </c>
      <c r="D39" s="7">
        <v>7.5</v>
      </c>
      <c r="E39" s="7">
        <v>28</v>
      </c>
      <c r="F39" s="7">
        <v>8.1999999999999993</v>
      </c>
      <c r="G39" s="7">
        <v>30.5</v>
      </c>
      <c r="H39" s="7">
        <v>15</v>
      </c>
      <c r="I39" s="7">
        <v>10.9</v>
      </c>
      <c r="J39" s="7">
        <v>18.100000000000001</v>
      </c>
      <c r="K39" s="7">
        <v>15.9</v>
      </c>
      <c r="L39" s="7">
        <v>3</v>
      </c>
      <c r="M39" s="11"/>
    </row>
    <row r="40" spans="1:13" x14ac:dyDescent="0.2">
      <c r="A40" s="19" t="s">
        <v>43</v>
      </c>
      <c r="B40" s="7">
        <v>-3923.7</v>
      </c>
      <c r="C40" s="7">
        <v>-487</v>
      </c>
      <c r="D40" s="7">
        <v>-391.4</v>
      </c>
      <c r="E40" s="7">
        <v>-229.8</v>
      </c>
      <c r="F40" s="7">
        <v>-974.7</v>
      </c>
      <c r="G40" s="7">
        <v>-49.5</v>
      </c>
      <c r="H40" s="7">
        <v>-265.89999999999998</v>
      </c>
      <c r="I40" s="7">
        <v>-82.6</v>
      </c>
      <c r="J40" s="7">
        <v>-1437.7</v>
      </c>
      <c r="K40" s="7">
        <v>-43</v>
      </c>
      <c r="L40" s="7">
        <v>-1633.2</v>
      </c>
      <c r="M40" s="11"/>
    </row>
    <row r="41" spans="1:13" x14ac:dyDescent="0.2">
      <c r="A41" s="19" t="s">
        <v>28</v>
      </c>
      <c r="B41" s="7">
        <v>0</v>
      </c>
      <c r="C41" s="7">
        <v>116.2</v>
      </c>
      <c r="D41" s="7">
        <v>6.8</v>
      </c>
      <c r="E41" s="7">
        <v>9.1999999999999993</v>
      </c>
      <c r="F41" s="7">
        <v>118.8</v>
      </c>
      <c r="G41" s="7">
        <v>0.9</v>
      </c>
      <c r="H41" s="7">
        <v>0.5</v>
      </c>
      <c r="I41" s="7">
        <v>10.4</v>
      </c>
      <c r="J41" s="7">
        <v>-8.3000000000000007</v>
      </c>
      <c r="K41" s="7">
        <v>130.69999999999999</v>
      </c>
      <c r="L41" s="7">
        <v>0</v>
      </c>
      <c r="M41" s="11"/>
    </row>
    <row r="42" spans="1:13" x14ac:dyDescent="0.2">
      <c r="A42" s="19" t="s">
        <v>34</v>
      </c>
      <c r="B42" s="7">
        <v>0</v>
      </c>
      <c r="C42" s="7">
        <v>0</v>
      </c>
      <c r="D42" s="7">
        <v>0</v>
      </c>
      <c r="E42" s="7">
        <v>0</v>
      </c>
      <c r="F42" s="7">
        <v>0</v>
      </c>
      <c r="G42" s="7">
        <v>0</v>
      </c>
      <c r="H42" s="7">
        <v>0</v>
      </c>
      <c r="I42" s="7">
        <v>-9.4</v>
      </c>
      <c r="J42" s="7">
        <v>-10.5</v>
      </c>
      <c r="K42" s="7">
        <v>-1.3</v>
      </c>
      <c r="L42" s="7">
        <v>-28.1</v>
      </c>
      <c r="M42" s="11"/>
    </row>
    <row r="43" spans="1:13" x14ac:dyDescent="0.2">
      <c r="A43" s="19" t="s">
        <v>39</v>
      </c>
      <c r="B43" s="7">
        <v>0</v>
      </c>
      <c r="C43" s="7">
        <v>0</v>
      </c>
      <c r="D43" s="7">
        <v>0</v>
      </c>
      <c r="E43" s="7">
        <v>0</v>
      </c>
      <c r="F43" s="7">
        <v>0</v>
      </c>
      <c r="G43" s="7">
        <v>0</v>
      </c>
      <c r="H43" s="7">
        <v>45.6</v>
      </c>
      <c r="I43" s="7">
        <v>8.6999999999999993</v>
      </c>
      <c r="J43" s="7">
        <v>13</v>
      </c>
      <c r="K43" s="7">
        <v>17.3</v>
      </c>
      <c r="L43" s="7">
        <v>0</v>
      </c>
      <c r="M43" s="11"/>
    </row>
    <row r="44" spans="1:13" x14ac:dyDescent="0.2">
      <c r="A44" s="19" t="s">
        <v>36</v>
      </c>
      <c r="B44" s="7">
        <v>0</v>
      </c>
      <c r="C44" s="7">
        <v>0</v>
      </c>
      <c r="D44" s="7">
        <v>0</v>
      </c>
      <c r="E44" s="7">
        <v>0</v>
      </c>
      <c r="F44" s="7">
        <v>0</v>
      </c>
      <c r="G44" s="7">
        <v>0</v>
      </c>
      <c r="H44" s="7">
        <v>-4.2</v>
      </c>
      <c r="I44" s="7">
        <v>0</v>
      </c>
      <c r="J44" s="7">
        <v>0</v>
      </c>
      <c r="K44" s="7">
        <v>0</v>
      </c>
      <c r="L44" s="7">
        <v>0</v>
      </c>
      <c r="M44" s="11"/>
    </row>
    <row r="45" spans="1:13" x14ac:dyDescent="0.2">
      <c r="A45" s="19" t="s">
        <v>37</v>
      </c>
      <c r="B45" s="7">
        <v>0</v>
      </c>
      <c r="C45" s="7">
        <v>0</v>
      </c>
      <c r="D45" s="7">
        <v>0</v>
      </c>
      <c r="E45" s="7">
        <v>0</v>
      </c>
      <c r="F45" s="7">
        <v>2.1</v>
      </c>
      <c r="G45" s="7">
        <v>1.3</v>
      </c>
      <c r="H45" s="7">
        <v>108.4</v>
      </c>
      <c r="I45" s="7">
        <v>7.6</v>
      </c>
      <c r="J45" s="7">
        <v>0</v>
      </c>
      <c r="K45" s="7">
        <v>0</v>
      </c>
      <c r="L45" s="7">
        <v>0</v>
      </c>
      <c r="M45" s="11"/>
    </row>
    <row r="46" spans="1:13" x14ac:dyDescent="0.2">
      <c r="A46" s="19" t="s">
        <v>6</v>
      </c>
      <c r="B46" s="7">
        <v>-25.2</v>
      </c>
      <c r="C46" s="7">
        <v>-3.2</v>
      </c>
      <c r="D46" s="7">
        <v>-21.2</v>
      </c>
      <c r="E46" s="7">
        <v>9.4</v>
      </c>
      <c r="F46" s="7">
        <v>9.6</v>
      </c>
      <c r="G46" s="7">
        <v>0</v>
      </c>
      <c r="H46" s="7">
        <v>0</v>
      </c>
      <c r="I46" s="7">
        <v>0</v>
      </c>
      <c r="J46" s="7">
        <v>0</v>
      </c>
      <c r="K46" s="7">
        <v>0</v>
      </c>
      <c r="L46" s="7">
        <v>0</v>
      </c>
      <c r="M46" s="11"/>
    </row>
    <row r="47" spans="1:13" x14ac:dyDescent="0.2">
      <c r="A47" s="15" t="s">
        <v>50</v>
      </c>
      <c r="B47" s="25">
        <f t="shared" ref="B47:C47" si="10">SUM(B38:B46)</f>
        <v>-4579.7</v>
      </c>
      <c r="C47" s="25">
        <f t="shared" si="10"/>
        <v>-857.7</v>
      </c>
      <c r="D47" s="25">
        <f t="shared" ref="D47:L47" si="11">SUM(D38:D46)</f>
        <v>-1129.5999999999999</v>
      </c>
      <c r="E47" s="25">
        <f t="shared" si="11"/>
        <v>-961.9</v>
      </c>
      <c r="F47" s="25">
        <f>SUM(F38:F46)</f>
        <v>-1623.4000000000003</v>
      </c>
      <c r="G47" s="25">
        <f>SUM(G38:G46)</f>
        <v>-773.6</v>
      </c>
      <c r="H47" s="25">
        <f>SUM(H38:H46)</f>
        <v>-915.79999999999984</v>
      </c>
      <c r="I47" s="25">
        <f>SUM(I38:I46)</f>
        <v>-848.30000000000007</v>
      </c>
      <c r="J47" s="25">
        <f>SUM(J38:J46)</f>
        <v>-2087.7000000000003</v>
      </c>
      <c r="K47" s="25">
        <f>SUM(K38:K46)</f>
        <v>-487.90000000000003</v>
      </c>
      <c r="L47" s="25">
        <f>SUM(L38:L46)</f>
        <v>-2024.3</v>
      </c>
      <c r="M47" s="24"/>
    </row>
    <row r="48" spans="1:13" x14ac:dyDescent="0.2">
      <c r="A48" s="15" t="s">
        <v>51</v>
      </c>
      <c r="B48" s="26">
        <v>0</v>
      </c>
      <c r="C48" s="26">
        <v>443.2</v>
      </c>
      <c r="D48" s="26">
        <v>-69.5</v>
      </c>
      <c r="E48" s="26">
        <v>-68.099999999999994</v>
      </c>
      <c r="F48" s="26">
        <v>-103.6</v>
      </c>
      <c r="G48" s="26">
        <v>0</v>
      </c>
      <c r="H48" s="26">
        <v>0</v>
      </c>
      <c r="I48" s="26">
        <v>0</v>
      </c>
      <c r="J48" s="26">
        <v>0</v>
      </c>
      <c r="K48" s="26">
        <v>0</v>
      </c>
      <c r="L48" s="26">
        <v>0</v>
      </c>
      <c r="M48" s="24"/>
    </row>
    <row r="49" spans="1:14" x14ac:dyDescent="0.2">
      <c r="A49" s="15" t="s">
        <v>7</v>
      </c>
      <c r="B49" s="10">
        <f t="shared" ref="B49" si="12">SUM(B47:B48)</f>
        <v>-4579.7</v>
      </c>
      <c r="C49" s="10">
        <f t="shared" ref="C49:E49" si="13">SUM(C47:C48)</f>
        <v>-414.50000000000006</v>
      </c>
      <c r="D49" s="10">
        <f t="shared" si="13"/>
        <v>-1199.0999999999999</v>
      </c>
      <c r="E49" s="10">
        <f t="shared" si="13"/>
        <v>-1030</v>
      </c>
      <c r="F49" s="10">
        <f>SUM(F47:F48)</f>
        <v>-1727.0000000000002</v>
      </c>
      <c r="G49" s="10">
        <f>SUM(G47:G48)</f>
        <v>-773.6</v>
      </c>
      <c r="H49" s="10">
        <f t="shared" ref="G49:L49" si="14">SUM(H47:H48)</f>
        <v>-915.79999999999984</v>
      </c>
      <c r="I49" s="10">
        <f t="shared" si="14"/>
        <v>-848.30000000000007</v>
      </c>
      <c r="J49" s="10">
        <f t="shared" si="14"/>
        <v>-2087.7000000000003</v>
      </c>
      <c r="K49" s="10">
        <f t="shared" si="14"/>
        <v>-487.90000000000003</v>
      </c>
      <c r="L49" s="10">
        <f t="shared" si="14"/>
        <v>-2024.3</v>
      </c>
      <c r="M49" s="24"/>
    </row>
    <row r="50" spans="1:14" x14ac:dyDescent="0.2">
      <c r="A50" s="3"/>
      <c r="B50" s="8"/>
      <c r="C50" s="8"/>
      <c r="D50" s="8"/>
      <c r="E50" s="8"/>
      <c r="F50" s="8"/>
      <c r="G50" s="8"/>
      <c r="H50" s="8"/>
      <c r="I50" s="8"/>
      <c r="J50" s="8"/>
      <c r="K50" s="8"/>
      <c r="L50" s="8"/>
      <c r="M50" s="24"/>
    </row>
    <row r="51" spans="1:14" x14ac:dyDescent="0.2">
      <c r="A51" s="3"/>
      <c r="B51" s="8"/>
      <c r="C51" s="8"/>
      <c r="D51" s="8"/>
      <c r="E51" s="8"/>
      <c r="F51" s="8"/>
      <c r="G51" s="8"/>
      <c r="H51" s="8"/>
      <c r="I51" s="8"/>
      <c r="J51" s="8"/>
      <c r="K51" s="8"/>
      <c r="L51" s="8"/>
      <c r="M51" s="24"/>
    </row>
    <row r="52" spans="1:14" x14ac:dyDescent="0.2">
      <c r="A52" s="4" t="s">
        <v>8</v>
      </c>
      <c r="B52" s="8"/>
      <c r="C52" s="8"/>
      <c r="D52" s="8"/>
      <c r="E52" s="8"/>
      <c r="F52" s="8"/>
      <c r="G52" s="8"/>
      <c r="H52" s="8"/>
      <c r="I52" s="8"/>
      <c r="J52" s="8"/>
      <c r="K52" s="8"/>
      <c r="L52" s="8"/>
      <c r="M52" s="24"/>
    </row>
    <row r="53" spans="1:14" x14ac:dyDescent="0.2">
      <c r="A53" s="15" t="s">
        <v>26</v>
      </c>
      <c r="B53" s="7">
        <v>393.6</v>
      </c>
      <c r="C53" s="7">
        <v>-65.5</v>
      </c>
      <c r="D53" s="7">
        <v>-252</v>
      </c>
      <c r="E53" s="7">
        <v>341.8</v>
      </c>
      <c r="F53" s="7">
        <v>-43.7</v>
      </c>
      <c r="G53" s="7">
        <v>-606.4</v>
      </c>
      <c r="H53" s="7">
        <v>-312.10000000000002</v>
      </c>
      <c r="I53" s="7">
        <v>599.6</v>
      </c>
      <c r="J53" s="7">
        <v>-278.3</v>
      </c>
      <c r="K53" s="7">
        <v>-387.3</v>
      </c>
      <c r="L53" s="7">
        <v>907.1</v>
      </c>
      <c r="M53" s="11"/>
    </row>
    <row r="54" spans="1:14" x14ac:dyDescent="0.2">
      <c r="A54" s="15" t="s">
        <v>9</v>
      </c>
      <c r="B54" s="7">
        <v>2775</v>
      </c>
      <c r="C54" s="7">
        <v>1855.9</v>
      </c>
      <c r="D54" s="7">
        <v>0</v>
      </c>
      <c r="E54" s="7">
        <v>0</v>
      </c>
      <c r="F54" s="7">
        <v>1309.4000000000001</v>
      </c>
      <c r="G54" s="7">
        <v>2390</v>
      </c>
      <c r="H54" s="7">
        <v>1223.7</v>
      </c>
      <c r="I54" s="7">
        <v>0</v>
      </c>
      <c r="J54" s="7">
        <v>900.1</v>
      </c>
      <c r="K54" s="7">
        <f>1001.2-9.3</f>
        <v>991.90000000000009</v>
      </c>
      <c r="L54" s="7">
        <f>4238.7-32.5</f>
        <v>4206.2</v>
      </c>
      <c r="M54" s="11"/>
    </row>
    <row r="55" spans="1:14" x14ac:dyDescent="0.2">
      <c r="A55" s="18" t="s">
        <v>10</v>
      </c>
      <c r="B55" s="7">
        <v>-1017.9</v>
      </c>
      <c r="C55" s="7">
        <v>-1570</v>
      </c>
      <c r="D55" s="7">
        <v>-400.6</v>
      </c>
      <c r="E55" s="7">
        <v>-551.6</v>
      </c>
      <c r="F55" s="7">
        <v>-799</v>
      </c>
      <c r="G55" s="7">
        <v>-1569.6</v>
      </c>
      <c r="H55" s="7">
        <v>-1034.7</v>
      </c>
      <c r="I55" s="7">
        <v>-907.8</v>
      </c>
      <c r="J55" s="7">
        <v>-511.2</v>
      </c>
      <c r="K55" s="7">
        <v>-1694.9</v>
      </c>
      <c r="L55" s="7">
        <v>-1420.4</v>
      </c>
      <c r="M55" s="11"/>
    </row>
    <row r="56" spans="1:14" x14ac:dyDescent="0.2">
      <c r="A56" s="18" t="s">
        <v>11</v>
      </c>
      <c r="B56" s="7">
        <v>-106.6</v>
      </c>
      <c r="C56" s="7">
        <v>-146.19999999999999</v>
      </c>
      <c r="D56" s="7">
        <v>-353.7</v>
      </c>
      <c r="E56" s="7">
        <v>-562.4</v>
      </c>
      <c r="F56" s="7">
        <v>-600.29999999999995</v>
      </c>
      <c r="G56" s="7">
        <v>-739.6</v>
      </c>
      <c r="H56" s="7">
        <v>-755.1</v>
      </c>
      <c r="I56" s="7">
        <v>-428.6</v>
      </c>
      <c r="J56" s="7">
        <v>-307.60000000000002</v>
      </c>
      <c r="K56" s="7">
        <v>-209.9</v>
      </c>
      <c r="L56" s="7">
        <v>-690</v>
      </c>
      <c r="M56" s="11"/>
    </row>
    <row r="57" spans="1:14" x14ac:dyDescent="0.2">
      <c r="A57" s="19" t="s">
        <v>30</v>
      </c>
      <c r="B57" s="7">
        <v>-566.4</v>
      </c>
      <c r="C57" s="7">
        <v>-560.79999999999995</v>
      </c>
      <c r="D57" s="7">
        <v>-552.9</v>
      </c>
      <c r="E57" s="7">
        <v>-494.8</v>
      </c>
      <c r="F57" s="7">
        <v>-443.4</v>
      </c>
      <c r="G57" s="7">
        <v>-427.5</v>
      </c>
      <c r="H57" s="7">
        <v>-400.7</v>
      </c>
      <c r="I57" s="7">
        <v>-344.4</v>
      </c>
      <c r="J57" s="7">
        <v>-218.1</v>
      </c>
      <c r="K57" s="7">
        <v>-306.8</v>
      </c>
      <c r="L57" s="7">
        <v>-162.9</v>
      </c>
      <c r="M57" s="11"/>
    </row>
    <row r="58" spans="1:14" x14ac:dyDescent="0.2">
      <c r="A58" s="18" t="s">
        <v>12</v>
      </c>
      <c r="B58" s="7">
        <v>143.5</v>
      </c>
      <c r="C58" s="7">
        <v>241.5</v>
      </c>
      <c r="D58" s="7">
        <v>186.8</v>
      </c>
      <c r="E58" s="7">
        <v>114.5</v>
      </c>
      <c r="F58" s="7">
        <v>83.8</v>
      </c>
      <c r="G58" s="7">
        <v>76.8</v>
      </c>
      <c r="H58" s="7">
        <v>83.1</v>
      </c>
      <c r="I58" s="7">
        <v>65.400000000000006</v>
      </c>
      <c r="J58" s="7">
        <v>97</v>
      </c>
      <c r="K58" s="7">
        <v>163.69999999999999</v>
      </c>
      <c r="L58" s="7">
        <v>89</v>
      </c>
      <c r="M58" s="11"/>
    </row>
    <row r="59" spans="1:14" x14ac:dyDescent="0.2">
      <c r="A59" s="15" t="s">
        <v>23</v>
      </c>
      <c r="B59" s="7">
        <v>0</v>
      </c>
      <c r="C59" s="7">
        <v>0</v>
      </c>
      <c r="D59" s="7">
        <v>0</v>
      </c>
      <c r="E59" s="7">
        <v>0</v>
      </c>
      <c r="F59" s="7">
        <v>0</v>
      </c>
      <c r="G59" s="7">
        <v>43.6</v>
      </c>
      <c r="H59" s="7">
        <v>57.8</v>
      </c>
      <c r="I59" s="7">
        <v>55.9</v>
      </c>
      <c r="J59" s="7">
        <v>36.6</v>
      </c>
      <c r="K59" s="7">
        <v>50.1</v>
      </c>
      <c r="L59" s="7">
        <v>13.7</v>
      </c>
      <c r="M59" s="11"/>
    </row>
    <row r="60" spans="1:14" x14ac:dyDescent="0.2">
      <c r="A60" s="19" t="s">
        <v>32</v>
      </c>
      <c r="B60" s="7">
        <v>0</v>
      </c>
      <c r="C60" s="7">
        <v>0</v>
      </c>
      <c r="D60" s="7">
        <v>0</v>
      </c>
      <c r="E60" s="7">
        <v>0</v>
      </c>
      <c r="F60" s="7">
        <v>-0.3</v>
      </c>
      <c r="G60" s="7">
        <v>-35.5</v>
      </c>
      <c r="H60" s="7">
        <v>-12.9</v>
      </c>
      <c r="I60" s="7">
        <v>-98.7</v>
      </c>
      <c r="J60" s="7">
        <v>-11.3</v>
      </c>
      <c r="K60" s="7">
        <v>0</v>
      </c>
      <c r="L60" s="7">
        <v>0</v>
      </c>
      <c r="M60" s="11"/>
    </row>
    <row r="61" spans="1:14" x14ac:dyDescent="0.2">
      <c r="A61" s="19" t="s">
        <v>33</v>
      </c>
      <c r="B61" s="7">
        <v>0</v>
      </c>
      <c r="C61" s="7">
        <v>0</v>
      </c>
      <c r="D61" s="7">
        <v>0</v>
      </c>
      <c r="E61" s="7">
        <v>0</v>
      </c>
      <c r="F61" s="7">
        <v>0</v>
      </c>
      <c r="G61" s="7">
        <v>0</v>
      </c>
      <c r="H61" s="7">
        <v>0</v>
      </c>
      <c r="I61" s="7">
        <v>-8.4</v>
      </c>
      <c r="J61" s="7">
        <v>0</v>
      </c>
      <c r="K61" s="7">
        <v>0</v>
      </c>
      <c r="L61" s="7">
        <v>0</v>
      </c>
      <c r="M61" s="11"/>
    </row>
    <row r="62" spans="1:14" x14ac:dyDescent="0.2">
      <c r="A62" s="19" t="s">
        <v>47</v>
      </c>
      <c r="B62" s="7">
        <v>-29.4</v>
      </c>
      <c r="C62" s="7">
        <v>-77.099999999999994</v>
      </c>
      <c r="D62" s="7">
        <v>0</v>
      </c>
      <c r="E62" s="7">
        <v>0</v>
      </c>
      <c r="F62" s="7">
        <v>0</v>
      </c>
      <c r="G62" s="7">
        <v>0</v>
      </c>
      <c r="H62" s="7">
        <v>0</v>
      </c>
      <c r="I62" s="7">
        <v>0</v>
      </c>
      <c r="J62" s="7">
        <v>0</v>
      </c>
      <c r="K62" s="7">
        <v>0</v>
      </c>
      <c r="L62" s="7">
        <v>0</v>
      </c>
      <c r="M62" s="11"/>
    </row>
    <row r="63" spans="1:14" x14ac:dyDescent="0.2">
      <c r="A63" s="18" t="s">
        <v>6</v>
      </c>
      <c r="B63" s="9">
        <v>11.4</v>
      </c>
      <c r="C63" s="9">
        <v>-18</v>
      </c>
      <c r="D63" s="9">
        <v>25.8</v>
      </c>
      <c r="E63" s="9">
        <v>-18.899999999999999</v>
      </c>
      <c r="F63" s="9">
        <v>-15.7</v>
      </c>
      <c r="G63" s="9">
        <v>0</v>
      </c>
      <c r="H63" s="9">
        <v>0</v>
      </c>
      <c r="I63" s="9">
        <v>-4</v>
      </c>
      <c r="J63" s="9">
        <v>0.2</v>
      </c>
      <c r="K63" s="9">
        <f>-9.7+9.3</f>
        <v>-0.39999999999999858</v>
      </c>
      <c r="L63" s="9">
        <f>-41.4+32.5</f>
        <v>-8.8999999999999986</v>
      </c>
      <c r="M63" s="11"/>
      <c r="N63" s="8"/>
    </row>
    <row r="64" spans="1:14" x14ac:dyDescent="0.2">
      <c r="A64" s="19" t="s">
        <v>62</v>
      </c>
      <c r="B64" s="27">
        <f>SUM(B53:B63)</f>
        <v>1603.1999999999998</v>
      </c>
      <c r="C64" s="27">
        <f>SUM(C53:C63)</f>
        <v>-340.19999999999982</v>
      </c>
      <c r="D64" s="27">
        <f>SUM(D53:D63)</f>
        <v>-1346.6</v>
      </c>
      <c r="E64" s="27">
        <f>SUM(E53:E63)</f>
        <v>-1171.4000000000001</v>
      </c>
      <c r="F64" s="27">
        <f>SUM(F53:F63)</f>
        <v>-509.19999999999987</v>
      </c>
      <c r="G64" s="27">
        <f>SUM(G53:G63)</f>
        <v>-868.2</v>
      </c>
      <c r="H64" s="27">
        <f t="shared" ref="G64:H64" si="15">SUM(H53:H63)</f>
        <v>-1150.9000000000003</v>
      </c>
      <c r="I64" s="27">
        <f t="shared" ref="I64:L64" si="16">SUM(I53:I63)</f>
        <v>-1071</v>
      </c>
      <c r="J64" s="27">
        <f t="shared" si="16"/>
        <v>-292.60000000000002</v>
      </c>
      <c r="K64" s="27">
        <f t="shared" si="16"/>
        <v>-1393.6000000000001</v>
      </c>
      <c r="L64" s="27">
        <f t="shared" si="16"/>
        <v>2933.7999999999997</v>
      </c>
      <c r="M64" s="11"/>
    </row>
    <row r="65" spans="1:13" x14ac:dyDescent="0.2">
      <c r="A65" s="19" t="s">
        <v>52</v>
      </c>
      <c r="B65" s="9">
        <v>0</v>
      </c>
      <c r="C65" s="9">
        <v>-1.6</v>
      </c>
      <c r="D65" s="9">
        <v>-3</v>
      </c>
      <c r="E65" s="9">
        <v>-1.3</v>
      </c>
      <c r="F65" s="9">
        <v>-13.5</v>
      </c>
      <c r="G65" s="9">
        <v>0</v>
      </c>
      <c r="H65" s="9">
        <v>0</v>
      </c>
      <c r="I65" s="9">
        <v>0</v>
      </c>
      <c r="J65" s="9">
        <v>0</v>
      </c>
      <c r="K65" s="9">
        <v>0</v>
      </c>
      <c r="L65" s="9">
        <v>0</v>
      </c>
      <c r="M65" s="11"/>
    </row>
    <row r="66" spans="1:13" x14ac:dyDescent="0.2">
      <c r="A66" s="19" t="s">
        <v>63</v>
      </c>
      <c r="B66" s="12">
        <f t="shared" ref="B66" si="17">SUM(B64:B65)</f>
        <v>1603.1999999999998</v>
      </c>
      <c r="C66" s="12">
        <f t="shared" ref="C66:E66" si="18">SUM(C64:C65)</f>
        <v>-341.79999999999984</v>
      </c>
      <c r="D66" s="12">
        <f t="shared" si="18"/>
        <v>-1349.6</v>
      </c>
      <c r="E66" s="12">
        <f t="shared" si="18"/>
        <v>-1172.7</v>
      </c>
      <c r="F66" s="12">
        <f>SUM(F64:F65)</f>
        <v>-522.69999999999982</v>
      </c>
      <c r="G66" s="12">
        <f>SUM(G64:G65)</f>
        <v>-868.2</v>
      </c>
      <c r="H66" s="12">
        <f t="shared" ref="G66:L66" si="19">SUM(H64:H65)</f>
        <v>-1150.9000000000003</v>
      </c>
      <c r="I66" s="12">
        <f t="shared" si="19"/>
        <v>-1071</v>
      </c>
      <c r="J66" s="12">
        <f t="shared" si="19"/>
        <v>-292.60000000000002</v>
      </c>
      <c r="K66" s="12">
        <f t="shared" si="19"/>
        <v>-1393.6000000000001</v>
      </c>
      <c r="L66" s="12">
        <f t="shared" si="19"/>
        <v>2933.7999999999997</v>
      </c>
      <c r="M66" s="11"/>
    </row>
    <row r="67" spans="1:13" x14ac:dyDescent="0.2">
      <c r="B67" s="7"/>
      <c r="C67" s="7"/>
      <c r="D67" s="7"/>
      <c r="E67" s="7"/>
      <c r="F67" s="7"/>
      <c r="G67" s="7"/>
      <c r="H67" s="7"/>
      <c r="I67" s="7"/>
      <c r="J67" s="7"/>
      <c r="K67" s="7"/>
      <c r="L67" s="7"/>
      <c r="M67" s="11"/>
    </row>
    <row r="68" spans="1:13" x14ac:dyDescent="0.2">
      <c r="A68" s="21" t="s">
        <v>44</v>
      </c>
      <c r="B68" s="9">
        <v>14.3</v>
      </c>
      <c r="C68" s="9">
        <v>-30.1</v>
      </c>
      <c r="D68" s="9">
        <v>20.399999999999999</v>
      </c>
      <c r="E68" s="9">
        <v>7.6</v>
      </c>
      <c r="F68" s="9">
        <v>-10.6</v>
      </c>
      <c r="G68" s="9">
        <v>-10.3</v>
      </c>
      <c r="H68" s="9">
        <v>-49.9</v>
      </c>
      <c r="I68" s="9">
        <v>-25.9</v>
      </c>
      <c r="J68" s="9">
        <v>1.9</v>
      </c>
      <c r="K68" s="9">
        <v>-7.3</v>
      </c>
      <c r="L68" s="9">
        <v>6.3</v>
      </c>
      <c r="M68" s="11"/>
    </row>
    <row r="69" spans="1:13" x14ac:dyDescent="0.2">
      <c r="B69" s="7"/>
      <c r="C69" s="7"/>
      <c r="D69" s="7"/>
      <c r="E69" s="7"/>
      <c r="F69" s="7"/>
      <c r="G69" s="7"/>
      <c r="H69" s="7"/>
      <c r="I69" s="7"/>
      <c r="J69" s="7"/>
      <c r="K69" s="7"/>
      <c r="L69" s="7"/>
      <c r="M69" s="11"/>
    </row>
    <row r="70" spans="1:13" x14ac:dyDescent="0.2">
      <c r="A70" s="21" t="s">
        <v>64</v>
      </c>
      <c r="B70" s="9">
        <f>SUM(B34,B49,B66,B68)</f>
        <v>-900.30000000000041</v>
      </c>
      <c r="C70" s="9">
        <f>SUM(C34,C49,C66,C68)</f>
        <v>1073.8000000000002</v>
      </c>
      <c r="D70" s="9">
        <f t="shared" ref="D70:F70" si="20">SUM(D34,D49,D66,D68)</f>
        <v>-107.60000000000227</v>
      </c>
      <c r="E70" s="9">
        <f>SUM(E34,E49,E66,E68)</f>
        <v>82.599999999999312</v>
      </c>
      <c r="F70" s="9">
        <f>SUM(F34,F49,F66,F68)</f>
        <v>-168.99999999999986</v>
      </c>
      <c r="G70" s="9">
        <f t="shared" ref="G70:L70" si="21">SUM(G34,G49,G66,G68)</f>
        <v>287.59999999999985</v>
      </c>
      <c r="H70" s="9">
        <f t="shared" si="21"/>
        <v>-116.79999999999987</v>
      </c>
      <c r="I70" s="9">
        <f t="shared" si="21"/>
        <v>-129.59999999999994</v>
      </c>
      <c r="J70" s="9">
        <f t="shared" si="21"/>
        <v>-818.59999999999991</v>
      </c>
      <c r="K70" s="9">
        <f t="shared" si="21"/>
        <v>-685.80000000000064</v>
      </c>
      <c r="L70" s="9">
        <f t="shared" si="21"/>
        <v>1601.2999999999995</v>
      </c>
      <c r="M70" s="11"/>
    </row>
    <row r="71" spans="1:13" x14ac:dyDescent="0.2">
      <c r="A71" s="21" t="s">
        <v>53</v>
      </c>
      <c r="B71" s="8">
        <v>1260.2</v>
      </c>
      <c r="C71" s="8">
        <v>118.8</v>
      </c>
      <c r="D71" s="8">
        <v>243.2</v>
      </c>
      <c r="E71" s="8">
        <v>163.30000000000001</v>
      </c>
      <c r="F71" s="8">
        <v>309.3</v>
      </c>
      <c r="G71" s="8">
        <f>H76</f>
        <v>92.799999999999102</v>
      </c>
      <c r="H71" s="8">
        <f>I76</f>
        <v>209.59999999999897</v>
      </c>
      <c r="I71" s="8">
        <f>J76</f>
        <v>339.19999999999891</v>
      </c>
      <c r="J71" s="8">
        <f>K76</f>
        <v>1157.7999999999988</v>
      </c>
      <c r="K71" s="8">
        <f>L76</f>
        <v>1843.5999999999995</v>
      </c>
      <c r="L71" s="8">
        <v>242.3</v>
      </c>
      <c r="M71" s="24"/>
    </row>
    <row r="72" spans="1:13" x14ac:dyDescent="0.2">
      <c r="A72" s="21" t="s">
        <v>54</v>
      </c>
      <c r="B72" s="26">
        <v>0</v>
      </c>
      <c r="C72" s="26">
        <v>67.599999999999994</v>
      </c>
      <c r="D72" s="26">
        <v>50.8</v>
      </c>
      <c r="E72" s="26">
        <v>48.1</v>
      </c>
      <c r="F72" s="26">
        <v>71.099999999999994</v>
      </c>
      <c r="G72" s="26">
        <v>0</v>
      </c>
      <c r="H72" s="26">
        <v>0</v>
      </c>
      <c r="I72" s="26">
        <v>0</v>
      </c>
      <c r="J72" s="26">
        <v>0</v>
      </c>
      <c r="K72" s="26">
        <v>0</v>
      </c>
      <c r="L72" s="26">
        <v>0</v>
      </c>
      <c r="M72" s="24"/>
    </row>
    <row r="73" spans="1:13" x14ac:dyDescent="0.2">
      <c r="A73" s="21" t="s">
        <v>55</v>
      </c>
      <c r="B73" s="10">
        <f>+B71+B72</f>
        <v>1260.2</v>
      </c>
      <c r="C73" s="10">
        <f>+C71+C72</f>
        <v>186.39999999999998</v>
      </c>
      <c r="D73" s="10">
        <f t="shared" ref="D73:F73" si="22">+D71+D72</f>
        <v>294</v>
      </c>
      <c r="E73" s="10">
        <f t="shared" si="22"/>
        <v>211.4</v>
      </c>
      <c r="F73" s="10">
        <f>+F71+F72</f>
        <v>380.4</v>
      </c>
      <c r="G73" s="10">
        <f t="shared" ref="G73" si="23">+G71+G72</f>
        <v>92.799999999999102</v>
      </c>
      <c r="H73" s="10">
        <f t="shared" ref="H73" si="24">+H71+H72</f>
        <v>209.59999999999897</v>
      </c>
      <c r="I73" s="10">
        <f t="shared" ref="I73" si="25">+I71+I72</f>
        <v>339.19999999999891</v>
      </c>
      <c r="J73" s="10">
        <f t="shared" ref="J73" si="26">+J71+J72</f>
        <v>1157.7999999999988</v>
      </c>
      <c r="K73" s="10">
        <f t="shared" ref="K73" si="27">+K71+K72</f>
        <v>1843.5999999999995</v>
      </c>
      <c r="L73" s="10">
        <f>+L71+L72</f>
        <v>242.3</v>
      </c>
      <c r="M73" s="24"/>
    </row>
    <row r="74" spans="1:13" x14ac:dyDescent="0.2">
      <c r="A74" s="21" t="s">
        <v>56</v>
      </c>
      <c r="B74" s="8">
        <v>1260.2</v>
      </c>
      <c r="C74" s="8">
        <v>1260.2</v>
      </c>
      <c r="D74" s="8">
        <v>118.8</v>
      </c>
      <c r="E74" s="8">
        <v>243.2</v>
      </c>
      <c r="F74" s="8">
        <v>163.30000000000001</v>
      </c>
      <c r="G74" s="8">
        <v>380.4</v>
      </c>
      <c r="H74" s="8">
        <v>92.8</v>
      </c>
      <c r="I74" s="8">
        <v>209.6</v>
      </c>
      <c r="J74" s="8">
        <v>339.2</v>
      </c>
      <c r="K74" s="8">
        <v>1157.8</v>
      </c>
      <c r="L74" s="8">
        <v>242.3</v>
      </c>
      <c r="M74" s="24"/>
    </row>
    <row r="75" spans="1:13" x14ac:dyDescent="0.2">
      <c r="A75" s="21" t="s">
        <v>57</v>
      </c>
      <c r="B75" s="8">
        <v>0</v>
      </c>
      <c r="C75" s="8">
        <v>0</v>
      </c>
      <c r="D75" s="8">
        <v>67.599999999999994</v>
      </c>
      <c r="E75" s="8">
        <v>50.8</v>
      </c>
      <c r="F75" s="8">
        <v>48.1</v>
      </c>
      <c r="G75" s="8">
        <v>0</v>
      </c>
      <c r="H75" s="8">
        <v>0</v>
      </c>
      <c r="I75" s="8">
        <v>0</v>
      </c>
      <c r="J75" s="8">
        <v>0</v>
      </c>
      <c r="K75" s="8">
        <v>0</v>
      </c>
      <c r="L75" s="8">
        <v>0</v>
      </c>
      <c r="M75" s="24"/>
    </row>
    <row r="76" spans="1:13" ht="13.5" thickBot="1" x14ac:dyDescent="0.25">
      <c r="A76" s="21" t="s">
        <v>58</v>
      </c>
      <c r="B76" s="13">
        <f>SUM(B70,B73)</f>
        <v>359.89999999999964</v>
      </c>
      <c r="C76" s="13">
        <f>SUM(C70,C73)</f>
        <v>1260.2000000000003</v>
      </c>
      <c r="D76" s="13">
        <f t="shared" ref="D76:K76" si="28">SUM(D70,D73)</f>
        <v>186.39999999999773</v>
      </c>
      <c r="E76" s="13">
        <f t="shared" si="28"/>
        <v>293.99999999999932</v>
      </c>
      <c r="F76" s="13">
        <f>SUM(F70,F73)</f>
        <v>211.40000000000012</v>
      </c>
      <c r="G76" s="13">
        <f>SUM(G70,G73)</f>
        <v>380.39999999999895</v>
      </c>
      <c r="H76" s="13">
        <f t="shared" si="28"/>
        <v>92.799999999999102</v>
      </c>
      <c r="I76" s="13">
        <f t="shared" si="28"/>
        <v>209.59999999999897</v>
      </c>
      <c r="J76" s="13">
        <f t="shared" si="28"/>
        <v>339.19999999999891</v>
      </c>
      <c r="K76" s="13">
        <f>SUM(K70,K73)</f>
        <v>1157.7999999999988</v>
      </c>
      <c r="L76" s="13">
        <f>SUM(L70,L73)</f>
        <v>1843.5999999999995</v>
      </c>
      <c r="M76" s="32"/>
    </row>
    <row r="77" spans="1:13" ht="13.5" thickTop="1" x14ac:dyDescent="0.2">
      <c r="F77" s="2"/>
      <c r="G77" s="2"/>
      <c r="H77" s="2"/>
      <c r="I77" s="2"/>
      <c r="J77" s="2"/>
      <c r="K77" s="2"/>
      <c r="L77" s="2"/>
      <c r="M77" s="33"/>
    </row>
    <row r="78" spans="1:13" x14ac:dyDescent="0.2">
      <c r="F78" s="14"/>
      <c r="G78" s="14"/>
      <c r="H78" s="14"/>
      <c r="I78" s="14"/>
      <c r="J78" s="14"/>
      <c r="K78" s="14"/>
      <c r="L78" s="14"/>
      <c r="M78" s="34"/>
    </row>
    <row r="79" spans="1:13" x14ac:dyDescent="0.2">
      <c r="A79" s="4" t="s">
        <v>21</v>
      </c>
      <c r="B79" s="4"/>
      <c r="C79" s="4"/>
      <c r="D79" s="4"/>
      <c r="E79" s="4"/>
      <c r="H79" s="23"/>
    </row>
    <row r="80" spans="1:13" ht="14.25" x14ac:dyDescent="0.2">
      <c r="A80" s="38" t="s">
        <v>65</v>
      </c>
      <c r="B80" s="22"/>
      <c r="C80" s="4"/>
      <c r="D80" s="4"/>
      <c r="E80" s="4"/>
    </row>
    <row r="81" spans="1:13" ht="14.25" x14ac:dyDescent="0.2">
      <c r="A81" s="38" t="s">
        <v>66</v>
      </c>
      <c r="B81" s="22"/>
      <c r="C81" s="4"/>
      <c r="D81" s="4"/>
      <c r="E81" s="4"/>
    </row>
    <row r="82" spans="1:13" ht="12.75" customHeight="1" x14ac:dyDescent="0.2">
      <c r="A82" s="37" t="s">
        <v>68</v>
      </c>
      <c r="B82" s="37"/>
      <c r="C82" s="37"/>
      <c r="D82" s="37"/>
      <c r="E82" s="37"/>
      <c r="F82" s="37"/>
      <c r="G82" s="37"/>
      <c r="H82" s="37"/>
      <c r="I82" s="37"/>
      <c r="J82" s="37"/>
      <c r="K82" s="37"/>
      <c r="L82" s="37"/>
    </row>
    <row r="83" spans="1:13" x14ac:dyDescent="0.2">
      <c r="A83" s="18" t="s">
        <v>69</v>
      </c>
      <c r="B83" s="37"/>
      <c r="C83" s="37"/>
      <c r="D83" s="37"/>
      <c r="E83" s="37"/>
      <c r="F83" s="37"/>
      <c r="G83" s="37"/>
      <c r="H83" s="37"/>
      <c r="I83" s="37"/>
      <c r="J83" s="37"/>
      <c r="K83" s="37"/>
      <c r="L83" s="37"/>
    </row>
    <row r="84" spans="1:13" x14ac:dyDescent="0.2">
      <c r="A84" s="39" t="s">
        <v>45</v>
      </c>
      <c r="B84" s="36"/>
      <c r="C84" s="4"/>
      <c r="D84" s="4"/>
      <c r="E84" s="4"/>
    </row>
    <row r="85" spans="1:13" x14ac:dyDescent="0.2">
      <c r="A85" s="39" t="s">
        <v>67</v>
      </c>
      <c r="B85" s="36"/>
      <c r="C85" s="19"/>
      <c r="D85" s="19"/>
      <c r="E85" s="19"/>
    </row>
    <row r="88" spans="1:13" x14ac:dyDescent="0.2">
      <c r="F88" s="20"/>
      <c r="G88" s="20"/>
      <c r="H88" s="20"/>
      <c r="I88" s="20"/>
      <c r="J88" s="20"/>
      <c r="K88" s="20"/>
      <c r="L88" s="20"/>
      <c r="M88" s="35"/>
    </row>
  </sheetData>
  <phoneticPr fontId="4" type="noConversion"/>
  <pageMargins left="0.75" right="0.75" top="1" bottom="1" header="0.5" footer="0.5"/>
  <pageSetup scale="5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Cash Flow</vt:lpstr>
      <vt:lpstr>'Cash Flow'!Print_Area</vt:lpstr>
    </vt:vector>
  </TitlesOfParts>
  <Company>Ecolab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Ecolab</dc:creator>
  <cp:lastModifiedBy>Bloch, Kyle</cp:lastModifiedBy>
  <cp:lastPrinted>2020-02-24T17:27:45Z</cp:lastPrinted>
  <dcterms:created xsi:type="dcterms:W3CDTF">2006-02-28T16:06:25Z</dcterms:created>
  <dcterms:modified xsi:type="dcterms:W3CDTF">2022-03-01T15:22:34Z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